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65" windowHeight="6105" activeTab="2"/>
  </bookViews>
  <sheets>
    <sheet name="原始数据表" sheetId="1" r:id="rId1"/>
    <sheet name="免输入数据表" sheetId="2" r:id="rId2"/>
    <sheet name="分析结果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<sst xmlns="http://schemas.openxmlformats.org/spreadsheetml/2006/main" count="129" uniqueCount="108">
  <si>
    <t>三</t>
  </si>
  <si>
    <t>四</t>
  </si>
  <si>
    <t>五</t>
  </si>
  <si>
    <t>六</t>
  </si>
  <si>
    <t>分组</t>
  </si>
  <si>
    <r>
      <t>80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90</t>
    </r>
  </si>
  <si>
    <r>
      <t>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70</t>
    </r>
  </si>
  <si>
    <r>
      <t>70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80</t>
    </r>
  </si>
  <si>
    <r>
      <t>90</t>
    </r>
    <r>
      <rPr>
        <sz val="12"/>
        <rFont val="宋体"/>
        <family val="0"/>
      </rPr>
      <t>以上</t>
    </r>
  </si>
  <si>
    <t>频数</t>
  </si>
  <si>
    <t>频率</t>
  </si>
  <si>
    <t>合计</t>
  </si>
  <si>
    <t>任课教师：</t>
  </si>
  <si>
    <t>满分</t>
  </si>
  <si>
    <t>全卷</t>
  </si>
  <si>
    <t>课程名称：</t>
  </si>
  <si>
    <r>
      <t>班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级：</t>
    </r>
  </si>
  <si>
    <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数：</t>
    </r>
  </si>
  <si>
    <t>试题号</t>
  </si>
  <si>
    <t>平均得分</t>
  </si>
  <si>
    <t>标准差</t>
  </si>
  <si>
    <t>难度</t>
  </si>
  <si>
    <t>区分度</t>
  </si>
  <si>
    <t>信度</t>
  </si>
  <si>
    <t>一</t>
  </si>
  <si>
    <t>二</t>
  </si>
  <si>
    <t>七</t>
  </si>
  <si>
    <t>八</t>
  </si>
  <si>
    <t>九</t>
  </si>
  <si>
    <t>全班最高分：</t>
  </si>
  <si>
    <t>全班最低分：</t>
  </si>
  <si>
    <t>全      距：</t>
  </si>
  <si>
    <t>全班及格率：</t>
  </si>
  <si>
    <t>考分频数表</t>
  </si>
  <si>
    <t>50~60</t>
  </si>
  <si>
    <t>50分以下</t>
  </si>
  <si>
    <t>任课教师：</t>
  </si>
  <si>
    <r>
      <t>班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级：</t>
    </r>
  </si>
  <si>
    <t>一</t>
  </si>
  <si>
    <t>二</t>
  </si>
  <si>
    <t>四</t>
  </si>
  <si>
    <t>六</t>
  </si>
  <si>
    <t>七</t>
  </si>
  <si>
    <t>八</t>
  </si>
  <si>
    <t>九</t>
  </si>
  <si>
    <t>全卷</t>
  </si>
  <si>
    <t>&lt;0.2</t>
  </si>
  <si>
    <t>0.2～0.4</t>
  </si>
  <si>
    <t>0.2～0.4</t>
  </si>
  <si>
    <t>&lt;0.5</t>
  </si>
  <si>
    <t>0.5～0.8</t>
  </si>
  <si>
    <t>&gt;0.8</t>
  </si>
  <si>
    <t>偏易</t>
  </si>
  <si>
    <t>适宜</t>
  </si>
  <si>
    <t>偏难</t>
  </si>
  <si>
    <t>较差</t>
  </si>
  <si>
    <t>良好</t>
  </si>
  <si>
    <t>优秀</t>
  </si>
  <si>
    <t>较差</t>
  </si>
  <si>
    <t>优秀</t>
  </si>
  <si>
    <t>高一</t>
  </si>
  <si>
    <t>高二</t>
  </si>
  <si>
    <t>高三</t>
  </si>
  <si>
    <t>高四</t>
  </si>
  <si>
    <t>高五</t>
  </si>
  <si>
    <t>高六</t>
  </si>
  <si>
    <t>高七</t>
  </si>
  <si>
    <t>高八</t>
  </si>
  <si>
    <t>高九</t>
  </si>
  <si>
    <t>高全卷</t>
  </si>
  <si>
    <t>低一</t>
  </si>
  <si>
    <t>低二</t>
  </si>
  <si>
    <t>低三</t>
  </si>
  <si>
    <t>低四</t>
  </si>
  <si>
    <t>低五</t>
  </si>
  <si>
    <t>低六</t>
  </si>
  <si>
    <t>低七</t>
  </si>
  <si>
    <t>低八</t>
  </si>
  <si>
    <t>低九</t>
  </si>
  <si>
    <t>低全卷</t>
  </si>
  <si>
    <t>操作步骤与说明：</t>
  </si>
  <si>
    <t>区分度截取区间长度</t>
  </si>
  <si>
    <t>&gt;=0.4</t>
  </si>
  <si>
    <t>&lt;0.2</t>
  </si>
  <si>
    <t>&gt;=0.4</t>
  </si>
  <si>
    <r>
      <t>总人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数：</t>
    </r>
  </si>
  <si>
    <t>均值</t>
  </si>
  <si>
    <t>低分均值</t>
  </si>
  <si>
    <t>高分均值</t>
  </si>
  <si>
    <t>&lt;50</t>
  </si>
  <si>
    <t>&gt;=50,&lt;60</t>
  </si>
  <si>
    <t>&gt;=60,&lt;70</t>
  </si>
  <si>
    <t>&gt;=70,&lt;80</t>
  </si>
  <si>
    <t>&gt;=80,&lt;90</t>
  </si>
  <si>
    <t>&gt;=90</t>
  </si>
  <si>
    <t>AAA</t>
  </si>
  <si>
    <t>BBB</t>
  </si>
  <si>
    <t>CCC</t>
  </si>
  <si>
    <t>2、“全卷”数据可输入，也可用填充柄(SUM函数)往下拖放。</t>
  </si>
  <si>
    <t>4、打开分析结果表，直接打印。</t>
  </si>
  <si>
    <t>请勿对“免输入数据表”作任何修改！</t>
  </si>
  <si>
    <r>
      <t>1、输入左侧</t>
    </r>
    <r>
      <rPr>
        <b/>
        <sz val="22"/>
        <color indexed="10"/>
        <rFont val="宋体"/>
        <family val="0"/>
      </rPr>
      <t>红色</t>
    </r>
    <r>
      <rPr>
        <b/>
        <sz val="22"/>
        <rFont val="宋体"/>
        <family val="0"/>
      </rPr>
      <t>文字与数据,即教师、课程、班级、满分值、每小题得分。</t>
    </r>
  </si>
  <si>
    <t>联系方式:</t>
  </si>
  <si>
    <t>sanjun@zjfc.edu.cn</t>
  </si>
  <si>
    <t>63740358(6358)</t>
  </si>
  <si>
    <t>3、完成上述步骤后,请选中所有成绩区域(从B6开始，到“全卷”列最后行),然后点击“数据”菜单，再选择“排序”,选择主要关键字“全卷”并按“降序排序”。</t>
  </si>
  <si>
    <t>浙江农林大学暨阳学院试卷质量统计分析表</t>
  </si>
  <si>
    <t>浙江农林大学暨阳学院试卷分析原始数据表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</si>
</sst>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);[Red]\(0.00\)"/>
    <numFmt numFmtId="186" formatCode="0.00_ "/>
    <numFmt numFmtId="187" formatCode="0.0%"/>
    <numFmt numFmtId="188" formatCode="0_ "/>
    <numFmt numFmtId="189" formatCode="0_);[Red]\(0\)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5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2"/>
      <color indexed="10"/>
      <name val="Times New Roman"/>
      <family val="1"/>
    </font>
    <font>
      <b/>
      <sz val="22"/>
      <color indexed="10"/>
      <name val="宋体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188" fontId="0" fillId="0" borderId="0" xfId="0" applyNumberFormat="1" applyFont="1" applyAlignment="1">
      <alignment horizontal="center"/>
    </xf>
    <xf numFmtId="185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/>
    </xf>
    <xf numFmtId="0" fontId="7" fillId="0" borderId="9" xfId="0" applyFont="1" applyFill="1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189" fontId="7" fillId="0" borderId="9" xfId="0" applyNumberFormat="1" applyFont="1" applyFill="1" applyBorder="1" applyAlignment="1">
      <alignment horizontal="center"/>
    </xf>
    <xf numFmtId="189" fontId="0" fillId="0" borderId="9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 vertical="top" wrapText="1"/>
    </xf>
    <xf numFmtId="184" fontId="0" fillId="0" borderId="7" xfId="0" applyNumberForma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1" xfId="0" applyBorder="1" applyAlignment="1">
      <alignment/>
    </xf>
    <xf numFmtId="10" fontId="0" fillId="0" borderId="1" xfId="0" applyNumberFormat="1" applyBorder="1" applyAlignment="1">
      <alignment horizontal="center"/>
    </xf>
    <xf numFmtId="0" fontId="0" fillId="0" borderId="11" xfId="0" applyBorder="1" applyAlignment="1">
      <alignment/>
    </xf>
    <xf numFmtId="10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185" fontId="2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185" fontId="0" fillId="0" borderId="8" xfId="0" applyNumberFormat="1" applyBorder="1" applyAlignment="1">
      <alignment horizontal="center"/>
    </xf>
    <xf numFmtId="0" fontId="7" fillId="0" borderId="24" xfId="0" applyFont="1" applyBorder="1" applyAlignment="1">
      <alignment horizontal="right" wrapText="1" shrinkToFit="1"/>
    </xf>
    <xf numFmtId="0" fontId="0" fillId="0" borderId="24" xfId="0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宋体"/>
                <a:ea typeface="宋体"/>
                <a:cs typeface="宋体"/>
              </a:rPr>
              <a:t>考分频数直方图</a:t>
            </a:r>
          </a:p>
        </c:rich>
      </c:tx>
      <c:layout>
        <c:manualLayout>
          <c:xMode val="factor"/>
          <c:yMode val="factor"/>
          <c:x val="0.001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125"/>
          <c:w val="0.855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'分析结果表'!$A$18:$A$23</c:f>
              <c:strCache/>
            </c:strRef>
          </c:cat>
          <c:val>
            <c:numRef>
              <c:f>'分析结果表'!$B$19:$B$23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'分析结果表'!$A$18:$A$23</c:f>
              <c:strCache/>
            </c:strRef>
          </c:cat>
          <c:val>
            <c:numRef>
              <c:f>'分析结果表'!$C$18:$C$23</c:f>
              <c:numCache>
                <c:ptCount val="6"/>
                <c:pt idx="0">
                  <c:v>6</c:v>
                </c:pt>
                <c:pt idx="1">
                  <c:v>9</c:v>
                </c:pt>
                <c:pt idx="2">
                  <c:v>23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'分析结果表'!$A$18:$A$23</c:f>
              <c:strCache/>
            </c:strRef>
          </c:cat>
          <c:val>
            <c:numRef>
              <c:f>'分析结果表'!$D$19:$D$23</c:f>
              <c:numCache/>
            </c:numRef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宋体"/>
                    <a:ea typeface="宋体"/>
                    <a:cs typeface="宋体"/>
                  </a:rPr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3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38100</xdr:rowOff>
    </xdr:from>
    <xdr:to>
      <xdr:col>11</xdr:col>
      <xdr:colOff>295275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85725" y="5905500"/>
        <a:ext cx="6629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showZeros="0" workbookViewId="0" topLeftCell="A1">
      <selection activeCell="A1" sqref="A1:K1"/>
    </sheetView>
  </sheetViews>
  <sheetFormatPr defaultColWidth="9.00390625" defaultRowHeight="14.25"/>
  <cols>
    <col min="1" max="1" width="7.125" style="5" customWidth="1"/>
    <col min="2" max="2" width="8.50390625" style="3" bestFit="1" customWidth="1"/>
    <col min="3" max="10" width="7.125" style="3" bestFit="1" customWidth="1"/>
    <col min="11" max="11" width="7.125" style="3" customWidth="1"/>
    <col min="12" max="12" width="7.25390625" style="0" customWidth="1"/>
    <col min="14" max="14" width="10.375" style="0" customWidth="1"/>
    <col min="15" max="15" width="18.125" style="0" customWidth="1"/>
  </cols>
  <sheetData>
    <row r="1" spans="1:11" ht="29.25" customHeight="1">
      <c r="A1" s="58" t="s">
        <v>107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ht="14.25">
      <c r="A2" s="61" t="s">
        <v>36</v>
      </c>
      <c r="B2" s="61"/>
      <c r="C2" s="59" t="s">
        <v>95</v>
      </c>
      <c r="D2" s="59"/>
      <c r="E2" s="61" t="s">
        <v>15</v>
      </c>
      <c r="F2" s="61"/>
      <c r="G2" s="59" t="s">
        <v>96</v>
      </c>
      <c r="H2" s="59"/>
      <c r="I2" s="59"/>
      <c r="J2" s="34"/>
      <c r="K2" s="34"/>
      <c r="L2" s="34"/>
      <c r="M2" s="15">
        <f>G3*25%</f>
        <v>0</v>
      </c>
    </row>
    <row r="3" spans="1:9" ht="15.75">
      <c r="A3" s="62" t="s">
        <v>37</v>
      </c>
      <c r="B3" s="62"/>
      <c r="C3" s="60" t="s">
        <v>97</v>
      </c>
      <c r="D3" s="60"/>
      <c r="E3" s="43"/>
      <c r="F3" s="43"/>
      <c r="G3" s="41"/>
      <c r="H3" s="42"/>
      <c r="I3" s="42"/>
    </row>
    <row r="4" spans="1:16" ht="18.75" customHeight="1">
      <c r="A4" s="19" t="s">
        <v>13</v>
      </c>
      <c r="B4" s="18">
        <v>16</v>
      </c>
      <c r="C4" s="18">
        <v>22</v>
      </c>
      <c r="D4" s="18">
        <v>13</v>
      </c>
      <c r="E4" s="18">
        <v>12</v>
      </c>
      <c r="F4" s="18">
        <v>13</v>
      </c>
      <c r="G4" s="18">
        <v>12</v>
      </c>
      <c r="H4" s="18">
        <v>12</v>
      </c>
      <c r="I4" s="1"/>
      <c r="J4" s="1"/>
      <c r="K4" s="1">
        <f>SUM(B4:J4)</f>
        <v>100</v>
      </c>
      <c r="M4" s="56" t="s">
        <v>80</v>
      </c>
      <c r="N4" s="56"/>
      <c r="O4" s="56"/>
      <c r="P4" s="22"/>
    </row>
    <row r="5" spans="1:16" s="6" customFormat="1" ht="20.25" customHeight="1">
      <c r="A5" s="19" t="s">
        <v>18</v>
      </c>
      <c r="B5" s="19" t="s">
        <v>38</v>
      </c>
      <c r="C5" s="19" t="s">
        <v>39</v>
      </c>
      <c r="D5" s="19" t="s">
        <v>0</v>
      </c>
      <c r="E5" s="19" t="s">
        <v>40</v>
      </c>
      <c r="F5" s="19" t="s">
        <v>2</v>
      </c>
      <c r="G5" s="19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M5" s="56"/>
      <c r="N5" s="56"/>
      <c r="O5" s="56"/>
      <c r="P5" s="22"/>
    </row>
    <row r="6" spans="2:16" ht="27" customHeight="1">
      <c r="B6" s="17">
        <v>16</v>
      </c>
      <c r="C6" s="17">
        <v>20</v>
      </c>
      <c r="D6" s="17">
        <v>13</v>
      </c>
      <c r="E6" s="17">
        <v>12</v>
      </c>
      <c r="F6" s="17">
        <v>13</v>
      </c>
      <c r="G6" s="20">
        <v>11</v>
      </c>
      <c r="H6" s="17">
        <v>12</v>
      </c>
      <c r="K6" s="1">
        <f aca="true" t="shared" si="0" ref="K6:K37">SUM(B6:J6)</f>
        <v>97</v>
      </c>
      <c r="M6" s="56" t="s">
        <v>101</v>
      </c>
      <c r="N6" s="56"/>
      <c r="O6" s="56"/>
      <c r="P6" s="22"/>
    </row>
    <row r="7" spans="2:16" ht="27">
      <c r="B7" s="17">
        <v>16</v>
      </c>
      <c r="C7" s="17">
        <v>22</v>
      </c>
      <c r="D7" s="17">
        <v>13</v>
      </c>
      <c r="E7" s="17">
        <v>12</v>
      </c>
      <c r="F7" s="17">
        <v>12</v>
      </c>
      <c r="G7" s="20">
        <v>9</v>
      </c>
      <c r="H7" s="17">
        <v>12</v>
      </c>
      <c r="K7" s="1">
        <f t="shared" si="0"/>
        <v>96</v>
      </c>
      <c r="M7" s="56"/>
      <c r="N7" s="56"/>
      <c r="O7" s="56"/>
      <c r="P7" s="22"/>
    </row>
    <row r="8" spans="2:16" ht="27">
      <c r="B8" s="17">
        <v>16</v>
      </c>
      <c r="C8" s="17">
        <v>22</v>
      </c>
      <c r="D8" s="17">
        <v>9</v>
      </c>
      <c r="E8" s="17">
        <v>12</v>
      </c>
      <c r="F8" s="17">
        <v>12</v>
      </c>
      <c r="G8" s="17">
        <v>12</v>
      </c>
      <c r="H8" s="17">
        <v>12</v>
      </c>
      <c r="K8" s="1">
        <f t="shared" si="0"/>
        <v>95</v>
      </c>
      <c r="M8" s="56"/>
      <c r="N8" s="56"/>
      <c r="O8" s="56"/>
      <c r="P8" s="22"/>
    </row>
    <row r="9" spans="2:16" ht="27" customHeight="1">
      <c r="B9" s="17">
        <v>15</v>
      </c>
      <c r="C9" s="17">
        <v>21</v>
      </c>
      <c r="D9" s="17">
        <v>12</v>
      </c>
      <c r="E9" s="17">
        <v>12</v>
      </c>
      <c r="F9" s="17">
        <v>13</v>
      </c>
      <c r="G9" s="17">
        <v>11</v>
      </c>
      <c r="H9" s="17">
        <v>11</v>
      </c>
      <c r="K9" s="1">
        <f t="shared" si="0"/>
        <v>95</v>
      </c>
      <c r="M9" s="56"/>
      <c r="N9" s="56"/>
      <c r="O9" s="56"/>
      <c r="P9" s="22"/>
    </row>
    <row r="10" spans="1:16" s="31" customFormat="1" ht="27" customHeight="1">
      <c r="A10" s="26"/>
      <c r="B10" s="27">
        <v>16</v>
      </c>
      <c r="C10" s="27">
        <v>21</v>
      </c>
      <c r="D10" s="27">
        <v>10</v>
      </c>
      <c r="E10" s="27">
        <v>10</v>
      </c>
      <c r="F10" s="27">
        <v>13</v>
      </c>
      <c r="G10" s="28">
        <v>12</v>
      </c>
      <c r="H10" s="27">
        <v>12</v>
      </c>
      <c r="I10" s="29"/>
      <c r="J10" s="29"/>
      <c r="K10" s="30">
        <f t="shared" si="0"/>
        <v>94</v>
      </c>
      <c r="M10" s="56" t="s">
        <v>98</v>
      </c>
      <c r="N10" s="56"/>
      <c r="O10" s="56"/>
      <c r="P10" s="22"/>
    </row>
    <row r="11" spans="2:16" ht="27" customHeight="1">
      <c r="B11" s="17">
        <v>16</v>
      </c>
      <c r="C11" s="17">
        <v>20</v>
      </c>
      <c r="D11" s="17">
        <v>9</v>
      </c>
      <c r="E11" s="17">
        <v>12</v>
      </c>
      <c r="F11" s="17">
        <v>13</v>
      </c>
      <c r="G11" s="20">
        <v>10</v>
      </c>
      <c r="H11" s="17">
        <v>12</v>
      </c>
      <c r="K11" s="1">
        <f t="shared" si="0"/>
        <v>92</v>
      </c>
      <c r="M11" s="56"/>
      <c r="N11" s="56"/>
      <c r="O11" s="56"/>
      <c r="P11" s="22"/>
    </row>
    <row r="12" spans="2:16" ht="27">
      <c r="B12" s="17">
        <v>13</v>
      </c>
      <c r="C12" s="17">
        <v>19</v>
      </c>
      <c r="D12" s="17">
        <v>9</v>
      </c>
      <c r="E12" s="17">
        <v>12</v>
      </c>
      <c r="F12" s="17">
        <v>13</v>
      </c>
      <c r="G12" s="20">
        <v>11</v>
      </c>
      <c r="H12" s="17">
        <v>12</v>
      </c>
      <c r="K12" s="1">
        <f t="shared" si="0"/>
        <v>89</v>
      </c>
      <c r="M12" s="56"/>
      <c r="N12" s="56"/>
      <c r="O12" s="56"/>
      <c r="P12" s="22"/>
    </row>
    <row r="13" spans="2:16" ht="27" customHeight="1">
      <c r="B13" s="17">
        <v>15</v>
      </c>
      <c r="C13" s="17">
        <v>18</v>
      </c>
      <c r="D13" s="17">
        <v>11</v>
      </c>
      <c r="E13" s="17">
        <v>10</v>
      </c>
      <c r="F13" s="17">
        <v>10</v>
      </c>
      <c r="G13" s="17">
        <v>12</v>
      </c>
      <c r="H13" s="17">
        <v>12</v>
      </c>
      <c r="K13" s="1">
        <f t="shared" si="0"/>
        <v>88</v>
      </c>
      <c r="M13" s="56" t="s">
        <v>105</v>
      </c>
      <c r="N13" s="56"/>
      <c r="O13" s="56"/>
      <c r="P13" s="22"/>
    </row>
    <row r="14" spans="2:16" ht="27">
      <c r="B14" s="17">
        <v>16</v>
      </c>
      <c r="C14" s="17">
        <v>15</v>
      </c>
      <c r="D14" s="17">
        <v>9</v>
      </c>
      <c r="E14" s="17">
        <v>12</v>
      </c>
      <c r="F14" s="17">
        <v>13</v>
      </c>
      <c r="G14" s="17">
        <v>9</v>
      </c>
      <c r="H14" s="17">
        <v>12</v>
      </c>
      <c r="K14" s="1">
        <f t="shared" si="0"/>
        <v>86</v>
      </c>
      <c r="M14" s="56"/>
      <c r="N14" s="56"/>
      <c r="O14" s="56"/>
      <c r="P14" s="22"/>
    </row>
    <row r="15" spans="2:16" ht="27" customHeight="1">
      <c r="B15" s="17">
        <v>14</v>
      </c>
      <c r="C15" s="17">
        <v>16</v>
      </c>
      <c r="D15" s="17">
        <v>9</v>
      </c>
      <c r="E15" s="17">
        <v>12</v>
      </c>
      <c r="F15" s="17">
        <v>13</v>
      </c>
      <c r="G15" s="20">
        <v>8</v>
      </c>
      <c r="H15" s="17">
        <v>12</v>
      </c>
      <c r="K15" s="1">
        <f t="shared" si="0"/>
        <v>84</v>
      </c>
      <c r="M15" s="56"/>
      <c r="N15" s="56"/>
      <c r="O15" s="56"/>
      <c r="P15" s="22"/>
    </row>
    <row r="16" spans="2:16" ht="27">
      <c r="B16" s="21">
        <v>15</v>
      </c>
      <c r="C16" s="17">
        <v>15</v>
      </c>
      <c r="D16" s="17">
        <v>10</v>
      </c>
      <c r="E16" s="17">
        <v>12</v>
      </c>
      <c r="F16" s="17">
        <v>13</v>
      </c>
      <c r="G16" s="20">
        <v>7</v>
      </c>
      <c r="H16" s="17">
        <v>12</v>
      </c>
      <c r="K16" s="1">
        <f t="shared" si="0"/>
        <v>84</v>
      </c>
      <c r="M16" s="56"/>
      <c r="N16" s="56"/>
      <c r="O16" s="56"/>
      <c r="P16" s="22"/>
    </row>
    <row r="17" spans="2:16" ht="27" customHeight="1">
      <c r="B17" s="17">
        <v>7</v>
      </c>
      <c r="C17" s="17">
        <v>22</v>
      </c>
      <c r="D17" s="17">
        <v>10</v>
      </c>
      <c r="E17" s="17">
        <v>11</v>
      </c>
      <c r="F17" s="17">
        <v>12</v>
      </c>
      <c r="G17" s="20">
        <v>8</v>
      </c>
      <c r="H17" s="17">
        <v>12</v>
      </c>
      <c r="K17" s="1">
        <f t="shared" si="0"/>
        <v>82</v>
      </c>
      <c r="M17" s="56"/>
      <c r="N17" s="56"/>
      <c r="O17" s="56"/>
      <c r="P17" s="22"/>
    </row>
    <row r="18" spans="2:16" ht="27">
      <c r="B18" s="17">
        <v>13</v>
      </c>
      <c r="C18" s="17">
        <v>11</v>
      </c>
      <c r="D18" s="17">
        <v>11</v>
      </c>
      <c r="E18" s="17">
        <v>11</v>
      </c>
      <c r="F18" s="17">
        <v>10</v>
      </c>
      <c r="G18" s="20">
        <v>11</v>
      </c>
      <c r="H18" s="17">
        <v>12</v>
      </c>
      <c r="K18" s="1">
        <f t="shared" si="0"/>
        <v>79</v>
      </c>
      <c r="M18" s="56"/>
      <c r="N18" s="56"/>
      <c r="O18" s="56"/>
      <c r="P18" s="22"/>
    </row>
    <row r="19" spans="2:16" ht="27" customHeight="1">
      <c r="B19" s="17">
        <v>16</v>
      </c>
      <c r="C19" s="17">
        <v>18</v>
      </c>
      <c r="D19" s="17">
        <v>9</v>
      </c>
      <c r="E19" s="17">
        <v>10</v>
      </c>
      <c r="F19" s="17">
        <v>8</v>
      </c>
      <c r="G19" s="20">
        <v>6</v>
      </c>
      <c r="H19" s="17">
        <v>12</v>
      </c>
      <c r="K19" s="1">
        <f t="shared" si="0"/>
        <v>79</v>
      </c>
      <c r="M19" s="56"/>
      <c r="N19" s="56"/>
      <c r="O19" s="56"/>
      <c r="P19" s="22"/>
    </row>
    <row r="20" spans="2:16" ht="33" customHeight="1">
      <c r="B20" s="17">
        <v>15</v>
      </c>
      <c r="C20" s="17">
        <v>17</v>
      </c>
      <c r="D20" s="17">
        <v>10</v>
      </c>
      <c r="E20" s="17">
        <v>11</v>
      </c>
      <c r="F20" s="17">
        <v>9</v>
      </c>
      <c r="G20" s="17">
        <v>7</v>
      </c>
      <c r="H20" s="17">
        <v>9</v>
      </c>
      <c r="K20" s="1">
        <f t="shared" si="0"/>
        <v>78</v>
      </c>
      <c r="M20" s="56"/>
      <c r="N20" s="56"/>
      <c r="O20" s="56"/>
      <c r="P20" s="22"/>
    </row>
    <row r="21" spans="2:16" ht="27" customHeight="1">
      <c r="B21" s="17">
        <v>13</v>
      </c>
      <c r="C21" s="17">
        <v>21</v>
      </c>
      <c r="D21" s="17">
        <v>11</v>
      </c>
      <c r="E21" s="17">
        <v>12</v>
      </c>
      <c r="F21" s="17">
        <v>10</v>
      </c>
      <c r="G21" s="20">
        <v>8</v>
      </c>
      <c r="H21" s="17">
        <v>2</v>
      </c>
      <c r="K21" s="1">
        <f t="shared" si="0"/>
        <v>77</v>
      </c>
      <c r="M21" s="56" t="s">
        <v>99</v>
      </c>
      <c r="N21" s="56"/>
      <c r="O21" s="56"/>
      <c r="P21" s="22"/>
    </row>
    <row r="22" spans="2:16" ht="27" customHeight="1">
      <c r="B22" s="17">
        <v>8</v>
      </c>
      <c r="C22" s="17">
        <v>16</v>
      </c>
      <c r="D22" s="17">
        <v>9</v>
      </c>
      <c r="E22" s="17">
        <v>10</v>
      </c>
      <c r="F22" s="17">
        <v>11</v>
      </c>
      <c r="G22" s="20">
        <v>10</v>
      </c>
      <c r="H22" s="17">
        <v>10</v>
      </c>
      <c r="K22" s="1">
        <f t="shared" si="0"/>
        <v>74</v>
      </c>
      <c r="M22" s="56"/>
      <c r="N22" s="56"/>
      <c r="O22" s="56"/>
      <c r="P22" s="22"/>
    </row>
    <row r="23" spans="2:16" ht="27" customHeight="1">
      <c r="B23" s="17">
        <v>13</v>
      </c>
      <c r="C23" s="17">
        <v>18</v>
      </c>
      <c r="D23" s="17">
        <v>6</v>
      </c>
      <c r="E23" s="17">
        <v>12</v>
      </c>
      <c r="F23" s="17">
        <v>8</v>
      </c>
      <c r="G23" s="20">
        <v>6</v>
      </c>
      <c r="H23" s="17">
        <v>11</v>
      </c>
      <c r="K23" s="1">
        <f t="shared" si="0"/>
        <v>74</v>
      </c>
      <c r="M23" s="22"/>
      <c r="N23" s="22"/>
      <c r="O23" s="22"/>
      <c r="P23" s="22"/>
    </row>
    <row r="24" spans="2:16" ht="27" customHeight="1">
      <c r="B24" s="17">
        <v>9</v>
      </c>
      <c r="C24" s="17">
        <v>13</v>
      </c>
      <c r="D24" s="17">
        <v>7</v>
      </c>
      <c r="E24" s="17">
        <v>12</v>
      </c>
      <c r="F24" s="17">
        <v>12</v>
      </c>
      <c r="G24" s="20">
        <v>9</v>
      </c>
      <c r="H24" s="17">
        <v>11</v>
      </c>
      <c r="K24" s="1">
        <f t="shared" si="0"/>
        <v>73</v>
      </c>
      <c r="M24" s="22"/>
      <c r="N24" s="22"/>
      <c r="O24" s="22"/>
      <c r="P24" s="22"/>
    </row>
    <row r="25" spans="2:16" ht="27" customHeight="1">
      <c r="B25" s="17">
        <v>14</v>
      </c>
      <c r="C25" s="17">
        <v>14</v>
      </c>
      <c r="D25" s="17">
        <v>9</v>
      </c>
      <c r="E25" s="17">
        <v>10</v>
      </c>
      <c r="F25" s="17">
        <v>7</v>
      </c>
      <c r="G25" s="20">
        <v>6</v>
      </c>
      <c r="H25" s="17">
        <v>12</v>
      </c>
      <c r="K25" s="1">
        <f t="shared" si="0"/>
        <v>72</v>
      </c>
      <c r="M25" s="57" t="s">
        <v>100</v>
      </c>
      <c r="N25" s="57"/>
      <c r="O25" s="57"/>
      <c r="P25" s="22"/>
    </row>
    <row r="26" spans="2:16" ht="27">
      <c r="B26" s="17">
        <v>13</v>
      </c>
      <c r="C26" s="17">
        <v>11</v>
      </c>
      <c r="D26" s="17">
        <v>10</v>
      </c>
      <c r="E26" s="17">
        <v>8</v>
      </c>
      <c r="F26" s="17">
        <v>13</v>
      </c>
      <c r="G26" s="20">
        <v>6</v>
      </c>
      <c r="H26" s="17">
        <v>10</v>
      </c>
      <c r="K26" s="1">
        <f t="shared" si="0"/>
        <v>71</v>
      </c>
      <c r="M26" s="57"/>
      <c r="N26" s="57"/>
      <c r="O26" s="57"/>
      <c r="P26" s="22"/>
    </row>
    <row r="27" spans="2:16" ht="27" customHeight="1">
      <c r="B27" s="17">
        <v>14</v>
      </c>
      <c r="C27" s="17">
        <v>9</v>
      </c>
      <c r="D27" s="17">
        <v>11</v>
      </c>
      <c r="E27" s="17">
        <v>11</v>
      </c>
      <c r="F27" s="17">
        <v>8</v>
      </c>
      <c r="G27" s="20">
        <v>6</v>
      </c>
      <c r="H27" s="17">
        <v>12</v>
      </c>
      <c r="K27" s="1">
        <f t="shared" si="0"/>
        <v>71</v>
      </c>
      <c r="M27" s="44"/>
      <c r="N27" s="44"/>
      <c r="O27" s="44"/>
      <c r="P27" s="22"/>
    </row>
    <row r="28" spans="2:16" ht="27" customHeight="1">
      <c r="B28" s="17">
        <v>6</v>
      </c>
      <c r="C28" s="17">
        <v>12</v>
      </c>
      <c r="D28" s="17">
        <v>9</v>
      </c>
      <c r="E28" s="17">
        <v>11</v>
      </c>
      <c r="F28" s="17">
        <v>9</v>
      </c>
      <c r="G28" s="17">
        <v>10</v>
      </c>
      <c r="H28" s="17">
        <v>12</v>
      </c>
      <c r="K28" s="1">
        <f t="shared" si="0"/>
        <v>69</v>
      </c>
      <c r="M28" s="57" t="s">
        <v>102</v>
      </c>
      <c r="N28" s="57"/>
      <c r="O28" s="57"/>
      <c r="P28" s="22"/>
    </row>
    <row r="29" spans="2:15" ht="14.25" customHeight="1">
      <c r="B29" s="17">
        <v>14</v>
      </c>
      <c r="C29" s="17">
        <v>14</v>
      </c>
      <c r="D29" s="17">
        <v>9</v>
      </c>
      <c r="E29" s="17">
        <v>4</v>
      </c>
      <c r="F29" s="17">
        <v>11</v>
      </c>
      <c r="G29" s="20">
        <v>4</v>
      </c>
      <c r="H29" s="17">
        <v>12</v>
      </c>
      <c r="K29" s="1">
        <f t="shared" si="0"/>
        <v>68</v>
      </c>
      <c r="M29" s="54" t="s">
        <v>103</v>
      </c>
      <c r="N29" s="54"/>
      <c r="O29" s="54"/>
    </row>
    <row r="30" spans="2:15" ht="14.25" customHeight="1">
      <c r="B30" s="17">
        <v>11</v>
      </c>
      <c r="C30" s="17">
        <v>9</v>
      </c>
      <c r="D30" s="17">
        <v>9</v>
      </c>
      <c r="E30" s="17">
        <v>9</v>
      </c>
      <c r="F30" s="17">
        <v>12</v>
      </c>
      <c r="G30" s="20">
        <v>7</v>
      </c>
      <c r="H30" s="17">
        <v>10</v>
      </c>
      <c r="K30" s="1">
        <f t="shared" si="0"/>
        <v>67</v>
      </c>
      <c r="M30" s="54"/>
      <c r="N30" s="54"/>
      <c r="O30" s="54"/>
    </row>
    <row r="31" spans="2:15" ht="14.25" customHeight="1">
      <c r="B31" s="17">
        <v>12</v>
      </c>
      <c r="C31" s="17">
        <v>12</v>
      </c>
      <c r="D31" s="17">
        <v>8</v>
      </c>
      <c r="E31" s="17">
        <v>8</v>
      </c>
      <c r="F31" s="17">
        <v>7</v>
      </c>
      <c r="G31" s="20">
        <v>9</v>
      </c>
      <c r="H31" s="17">
        <v>10</v>
      </c>
      <c r="K31" s="1">
        <f t="shared" si="0"/>
        <v>66</v>
      </c>
      <c r="M31" s="57" t="s">
        <v>104</v>
      </c>
      <c r="N31" s="57"/>
      <c r="O31" s="57"/>
    </row>
    <row r="32" spans="2:15" ht="14.25" customHeight="1">
      <c r="B32" s="17">
        <v>14</v>
      </c>
      <c r="C32" s="17">
        <v>14</v>
      </c>
      <c r="D32" s="17">
        <v>13</v>
      </c>
      <c r="E32" s="17">
        <v>4</v>
      </c>
      <c r="F32" s="17">
        <v>13</v>
      </c>
      <c r="G32" s="20">
        <v>8</v>
      </c>
      <c r="H32" s="17">
        <v>0</v>
      </c>
      <c r="K32" s="1">
        <f t="shared" si="0"/>
        <v>66</v>
      </c>
      <c r="M32" s="57"/>
      <c r="N32" s="57"/>
      <c r="O32" s="57"/>
    </row>
    <row r="33" spans="2:15" ht="14.25" customHeight="1">
      <c r="B33" s="17">
        <v>8</v>
      </c>
      <c r="C33" s="17">
        <v>11</v>
      </c>
      <c r="D33" s="17">
        <v>11</v>
      </c>
      <c r="E33" s="17">
        <v>9</v>
      </c>
      <c r="F33" s="17">
        <v>7</v>
      </c>
      <c r="G33" s="17">
        <v>9</v>
      </c>
      <c r="H33" s="17">
        <v>11</v>
      </c>
      <c r="K33" s="1">
        <f t="shared" si="0"/>
        <v>66</v>
      </c>
      <c r="M33" s="44"/>
      <c r="N33" s="44"/>
      <c r="O33" s="44"/>
    </row>
    <row r="34" spans="2:15" ht="14.25" customHeight="1">
      <c r="B34" s="17">
        <v>9</v>
      </c>
      <c r="C34" s="17">
        <v>9</v>
      </c>
      <c r="D34" s="17">
        <v>5</v>
      </c>
      <c r="E34" s="17">
        <v>11</v>
      </c>
      <c r="F34" s="17">
        <v>12</v>
      </c>
      <c r="G34" s="20">
        <v>7</v>
      </c>
      <c r="H34" s="17">
        <v>12</v>
      </c>
      <c r="K34" s="1">
        <f t="shared" si="0"/>
        <v>65</v>
      </c>
      <c r="M34" s="44"/>
      <c r="N34" s="44"/>
      <c r="O34" s="44"/>
    </row>
    <row r="35" spans="2:15" ht="14.25" customHeight="1">
      <c r="B35" s="17">
        <v>12</v>
      </c>
      <c r="C35" s="17">
        <v>7</v>
      </c>
      <c r="D35" s="17">
        <v>11</v>
      </c>
      <c r="E35" s="17">
        <v>11</v>
      </c>
      <c r="F35" s="17">
        <v>8</v>
      </c>
      <c r="G35" s="20">
        <v>6</v>
      </c>
      <c r="H35" s="17">
        <v>10</v>
      </c>
      <c r="K35" s="1">
        <f t="shared" si="0"/>
        <v>65</v>
      </c>
      <c r="M35" s="44"/>
      <c r="N35" s="44"/>
      <c r="O35" s="44"/>
    </row>
    <row r="36" spans="2:15" ht="14.25" customHeight="1">
      <c r="B36" s="17">
        <v>11</v>
      </c>
      <c r="C36" s="17">
        <v>14</v>
      </c>
      <c r="D36" s="17">
        <v>13</v>
      </c>
      <c r="E36" s="17">
        <v>4</v>
      </c>
      <c r="F36" s="17">
        <v>8</v>
      </c>
      <c r="G36" s="20">
        <v>5</v>
      </c>
      <c r="H36" s="17">
        <v>9</v>
      </c>
      <c r="K36" s="1">
        <f t="shared" si="0"/>
        <v>64</v>
      </c>
      <c r="M36" s="44"/>
      <c r="N36" s="44"/>
      <c r="O36" s="44"/>
    </row>
    <row r="37" spans="2:15" ht="14.25" customHeight="1">
      <c r="B37" s="17">
        <v>13</v>
      </c>
      <c r="C37" s="17">
        <v>21</v>
      </c>
      <c r="D37" s="17">
        <v>7</v>
      </c>
      <c r="E37" s="17">
        <v>12</v>
      </c>
      <c r="F37" s="17">
        <v>3</v>
      </c>
      <c r="G37" s="17">
        <v>3</v>
      </c>
      <c r="H37" s="17">
        <v>5</v>
      </c>
      <c r="K37" s="1">
        <f t="shared" si="0"/>
        <v>64</v>
      </c>
      <c r="M37" s="44"/>
      <c r="N37" s="44"/>
      <c r="O37" s="44"/>
    </row>
    <row r="38" spans="2:15" ht="14.25" customHeight="1">
      <c r="B38" s="17">
        <v>9</v>
      </c>
      <c r="C38" s="17">
        <v>13</v>
      </c>
      <c r="D38" s="17">
        <v>5</v>
      </c>
      <c r="E38" s="17">
        <v>11</v>
      </c>
      <c r="F38" s="17">
        <v>8</v>
      </c>
      <c r="G38" s="17">
        <v>6</v>
      </c>
      <c r="H38" s="17">
        <v>11</v>
      </c>
      <c r="K38" s="1">
        <f aca="true" t="shared" si="1" ref="K38:K65">SUM(B38:J38)</f>
        <v>63</v>
      </c>
      <c r="M38" s="44"/>
      <c r="N38" s="44"/>
      <c r="O38" s="44"/>
    </row>
    <row r="39" spans="2:15" ht="14.25" customHeight="1">
      <c r="B39" s="17">
        <v>11</v>
      </c>
      <c r="C39" s="17">
        <v>14</v>
      </c>
      <c r="D39" s="17">
        <v>13</v>
      </c>
      <c r="E39" s="17">
        <v>6</v>
      </c>
      <c r="F39" s="17">
        <v>5</v>
      </c>
      <c r="G39" s="17">
        <v>3</v>
      </c>
      <c r="H39" s="17">
        <v>11</v>
      </c>
      <c r="K39" s="1">
        <f t="shared" si="1"/>
        <v>63</v>
      </c>
      <c r="M39" s="44"/>
      <c r="N39" s="44"/>
      <c r="O39" s="44"/>
    </row>
    <row r="40" spans="2:15" ht="14.25" customHeight="1">
      <c r="B40" s="17">
        <v>9</v>
      </c>
      <c r="C40" s="17">
        <v>12</v>
      </c>
      <c r="D40" s="17">
        <v>11</v>
      </c>
      <c r="E40" s="17">
        <v>5</v>
      </c>
      <c r="F40" s="3">
        <v>7</v>
      </c>
      <c r="G40" s="20">
        <v>7</v>
      </c>
      <c r="H40" s="17">
        <v>12</v>
      </c>
      <c r="K40" s="1">
        <f t="shared" si="1"/>
        <v>63</v>
      </c>
      <c r="M40" s="44"/>
      <c r="N40" s="44"/>
      <c r="O40" s="44"/>
    </row>
    <row r="41" spans="2:15" ht="14.25" customHeight="1">
      <c r="B41" s="17">
        <v>6</v>
      </c>
      <c r="C41" s="17">
        <v>14</v>
      </c>
      <c r="D41" s="17">
        <v>7</v>
      </c>
      <c r="E41" s="17">
        <v>8</v>
      </c>
      <c r="F41" s="17">
        <v>7</v>
      </c>
      <c r="G41" s="20">
        <v>9</v>
      </c>
      <c r="H41" s="17">
        <v>12</v>
      </c>
      <c r="K41" s="1">
        <f t="shared" si="1"/>
        <v>63</v>
      </c>
      <c r="M41" s="22"/>
      <c r="N41" s="22"/>
      <c r="O41" s="22"/>
    </row>
    <row r="42" spans="2:15" ht="14.25" customHeight="1">
      <c r="B42" s="17">
        <v>11</v>
      </c>
      <c r="C42" s="17">
        <v>17</v>
      </c>
      <c r="D42" s="17">
        <v>13</v>
      </c>
      <c r="E42" s="17">
        <v>2</v>
      </c>
      <c r="F42" s="17">
        <v>4</v>
      </c>
      <c r="G42" s="20">
        <v>9</v>
      </c>
      <c r="H42" s="17">
        <v>7</v>
      </c>
      <c r="K42" s="1">
        <f t="shared" si="1"/>
        <v>63</v>
      </c>
      <c r="M42" s="22"/>
      <c r="N42" s="22"/>
      <c r="O42" s="22"/>
    </row>
    <row r="43" spans="2:15" ht="14.25" customHeight="1">
      <c r="B43" s="17">
        <v>13</v>
      </c>
      <c r="C43" s="17">
        <v>8</v>
      </c>
      <c r="D43" s="17">
        <v>11</v>
      </c>
      <c r="E43" s="17">
        <v>10</v>
      </c>
      <c r="F43" s="17">
        <v>4</v>
      </c>
      <c r="G43" s="20">
        <v>6</v>
      </c>
      <c r="H43" s="17">
        <v>10</v>
      </c>
      <c r="K43" s="1">
        <f t="shared" si="1"/>
        <v>62</v>
      </c>
      <c r="M43" s="22"/>
      <c r="N43" s="22"/>
      <c r="O43" s="22"/>
    </row>
    <row r="44" spans="2:15" ht="14.25" customHeight="1">
      <c r="B44" s="17">
        <v>9</v>
      </c>
      <c r="C44" s="17">
        <v>12</v>
      </c>
      <c r="D44" s="17">
        <v>7</v>
      </c>
      <c r="E44" s="17">
        <v>9</v>
      </c>
      <c r="F44" s="17">
        <v>9</v>
      </c>
      <c r="G44" s="20">
        <v>8</v>
      </c>
      <c r="H44" s="17">
        <v>8</v>
      </c>
      <c r="K44" s="1">
        <f t="shared" si="1"/>
        <v>62</v>
      </c>
      <c r="M44" s="22"/>
      <c r="N44" s="22"/>
      <c r="O44" s="22"/>
    </row>
    <row r="45" spans="2:15" ht="14.25" customHeight="1">
      <c r="B45" s="17">
        <v>9</v>
      </c>
      <c r="C45" s="17">
        <v>13</v>
      </c>
      <c r="D45" s="17">
        <v>8</v>
      </c>
      <c r="E45" s="17">
        <v>6</v>
      </c>
      <c r="F45" s="17">
        <v>8</v>
      </c>
      <c r="G45" s="20">
        <v>7</v>
      </c>
      <c r="H45" s="17">
        <v>11</v>
      </c>
      <c r="K45" s="1">
        <f t="shared" si="1"/>
        <v>62</v>
      </c>
      <c r="M45" s="22"/>
      <c r="N45" s="22"/>
      <c r="O45" s="22"/>
    </row>
    <row r="46" spans="2:15" ht="14.25" customHeight="1">
      <c r="B46" s="17">
        <v>6</v>
      </c>
      <c r="C46" s="17">
        <v>13</v>
      </c>
      <c r="D46" s="17">
        <v>9</v>
      </c>
      <c r="E46" s="17">
        <v>3</v>
      </c>
      <c r="F46" s="17">
        <v>12</v>
      </c>
      <c r="G46" s="20">
        <v>6</v>
      </c>
      <c r="H46" s="17">
        <v>12</v>
      </c>
      <c r="K46" s="1">
        <f t="shared" si="1"/>
        <v>61</v>
      </c>
      <c r="M46" s="22"/>
      <c r="N46" s="22"/>
      <c r="O46" s="22"/>
    </row>
    <row r="47" spans="2:15" ht="14.25" customHeight="1">
      <c r="B47" s="17">
        <v>13</v>
      </c>
      <c r="C47" s="17">
        <v>9</v>
      </c>
      <c r="D47" s="17">
        <v>8</v>
      </c>
      <c r="E47" s="17">
        <v>12</v>
      </c>
      <c r="F47" s="17">
        <v>6</v>
      </c>
      <c r="G47" s="20">
        <v>7</v>
      </c>
      <c r="H47" s="17">
        <v>5</v>
      </c>
      <c r="K47" s="1">
        <f t="shared" si="1"/>
        <v>60</v>
      </c>
      <c r="M47" s="22"/>
      <c r="N47" s="22"/>
      <c r="O47" s="22"/>
    </row>
    <row r="48" spans="2:15" ht="14.25" customHeight="1">
      <c r="B48" s="17">
        <v>8</v>
      </c>
      <c r="C48" s="17">
        <v>16</v>
      </c>
      <c r="D48" s="17">
        <v>6</v>
      </c>
      <c r="E48" s="17">
        <v>2</v>
      </c>
      <c r="F48" s="17">
        <v>12</v>
      </c>
      <c r="G48" s="20">
        <v>6</v>
      </c>
      <c r="H48" s="17">
        <v>10</v>
      </c>
      <c r="K48" s="1">
        <f t="shared" si="1"/>
        <v>60</v>
      </c>
      <c r="M48" s="22"/>
      <c r="N48" s="22"/>
      <c r="O48" s="22"/>
    </row>
    <row r="49" spans="2:15" ht="14.25" customHeight="1">
      <c r="B49" s="17">
        <v>13</v>
      </c>
      <c r="C49" s="17">
        <v>12</v>
      </c>
      <c r="D49" s="17">
        <v>4</v>
      </c>
      <c r="E49" s="17">
        <v>12</v>
      </c>
      <c r="F49" s="17">
        <v>1</v>
      </c>
      <c r="G49" s="20">
        <v>8</v>
      </c>
      <c r="H49" s="17">
        <v>10</v>
      </c>
      <c r="K49" s="1">
        <f t="shared" si="1"/>
        <v>60</v>
      </c>
      <c r="M49" s="22"/>
      <c r="N49" s="22"/>
      <c r="O49" s="22"/>
    </row>
    <row r="50" spans="2:15" ht="14.25" customHeight="1">
      <c r="B50" s="17">
        <v>9</v>
      </c>
      <c r="C50" s="17">
        <v>15</v>
      </c>
      <c r="D50" s="17">
        <v>9</v>
      </c>
      <c r="E50" s="17">
        <v>10</v>
      </c>
      <c r="F50" s="17">
        <v>2</v>
      </c>
      <c r="G50" s="20">
        <v>7</v>
      </c>
      <c r="H50" s="17">
        <v>8</v>
      </c>
      <c r="K50" s="1">
        <f t="shared" si="1"/>
        <v>60</v>
      </c>
      <c r="M50" s="22"/>
      <c r="N50" s="22"/>
      <c r="O50" s="22"/>
    </row>
    <row r="51" spans="2:15" ht="14.25" customHeight="1">
      <c r="B51" s="17">
        <v>12</v>
      </c>
      <c r="C51" s="17">
        <v>16</v>
      </c>
      <c r="D51" s="17">
        <v>3</v>
      </c>
      <c r="E51" s="17">
        <v>2</v>
      </c>
      <c r="F51" s="17">
        <v>12</v>
      </c>
      <c r="G51" s="20">
        <v>8</v>
      </c>
      <c r="H51" s="17">
        <v>2</v>
      </c>
      <c r="K51" s="1">
        <f t="shared" si="1"/>
        <v>55</v>
      </c>
      <c r="M51" s="22"/>
      <c r="N51" s="22"/>
      <c r="O51" s="22"/>
    </row>
    <row r="52" spans="2:15" ht="14.25" customHeight="1">
      <c r="B52" s="17">
        <v>7</v>
      </c>
      <c r="C52" s="17">
        <v>12</v>
      </c>
      <c r="D52" s="17">
        <v>6</v>
      </c>
      <c r="E52" s="17">
        <v>5</v>
      </c>
      <c r="F52" s="17">
        <v>6</v>
      </c>
      <c r="G52" s="20">
        <v>7</v>
      </c>
      <c r="H52" s="17">
        <v>10</v>
      </c>
      <c r="K52" s="1">
        <f t="shared" si="1"/>
        <v>53</v>
      </c>
      <c r="M52" s="22"/>
      <c r="N52" s="22"/>
      <c r="O52" s="22"/>
    </row>
    <row r="53" spans="2:15" ht="14.25" customHeight="1">
      <c r="B53" s="17">
        <v>7</v>
      </c>
      <c r="C53" s="17">
        <v>9</v>
      </c>
      <c r="D53" s="17">
        <v>7</v>
      </c>
      <c r="E53" s="17">
        <v>6</v>
      </c>
      <c r="F53" s="17">
        <v>7</v>
      </c>
      <c r="G53" s="20">
        <v>8</v>
      </c>
      <c r="H53" s="17">
        <v>9</v>
      </c>
      <c r="K53" s="1">
        <f t="shared" si="1"/>
        <v>53</v>
      </c>
      <c r="M53" s="22"/>
      <c r="N53" s="22"/>
      <c r="O53" s="22"/>
    </row>
    <row r="54" spans="2:15" ht="14.25" customHeight="1">
      <c r="B54" s="17">
        <v>10</v>
      </c>
      <c r="C54" s="17">
        <v>12</v>
      </c>
      <c r="D54" s="17">
        <v>5</v>
      </c>
      <c r="E54" s="17">
        <v>7</v>
      </c>
      <c r="F54" s="17">
        <v>7</v>
      </c>
      <c r="G54" s="20">
        <v>7</v>
      </c>
      <c r="H54" s="17">
        <v>5</v>
      </c>
      <c r="K54" s="1">
        <f t="shared" si="1"/>
        <v>53</v>
      </c>
      <c r="M54" s="22"/>
      <c r="N54" s="22"/>
      <c r="O54" s="22"/>
    </row>
    <row r="55" spans="2:15" ht="14.25" customHeight="1">
      <c r="B55" s="17">
        <v>8</v>
      </c>
      <c r="C55" s="17">
        <v>13</v>
      </c>
      <c r="D55" s="17">
        <v>6</v>
      </c>
      <c r="E55" s="17">
        <v>5</v>
      </c>
      <c r="F55" s="17">
        <v>6</v>
      </c>
      <c r="G55" s="20">
        <v>8</v>
      </c>
      <c r="H55" s="17">
        <v>7</v>
      </c>
      <c r="K55" s="1">
        <f t="shared" si="1"/>
        <v>53</v>
      </c>
      <c r="M55" s="22"/>
      <c r="N55" s="22"/>
      <c r="O55" s="22"/>
    </row>
    <row r="56" spans="2:11" ht="14.25">
      <c r="B56" s="17">
        <v>11</v>
      </c>
      <c r="C56" s="17">
        <v>8</v>
      </c>
      <c r="D56" s="17">
        <v>11</v>
      </c>
      <c r="E56" s="17">
        <v>8</v>
      </c>
      <c r="F56" s="17">
        <v>7</v>
      </c>
      <c r="G56" s="17">
        <v>1</v>
      </c>
      <c r="H56" s="17">
        <v>6</v>
      </c>
      <c r="K56" s="1">
        <f t="shared" si="1"/>
        <v>52</v>
      </c>
    </row>
    <row r="57" spans="2:11" ht="14.25">
      <c r="B57" s="17">
        <v>9</v>
      </c>
      <c r="C57" s="17">
        <v>11</v>
      </c>
      <c r="D57" s="17">
        <v>7</v>
      </c>
      <c r="E57" s="17">
        <v>8</v>
      </c>
      <c r="F57" s="17">
        <v>6</v>
      </c>
      <c r="G57" s="20">
        <v>6</v>
      </c>
      <c r="H57" s="17">
        <v>5</v>
      </c>
      <c r="K57" s="1">
        <f t="shared" si="1"/>
        <v>52</v>
      </c>
    </row>
    <row r="58" spans="2:15" ht="14.25" customHeight="1">
      <c r="B58" s="17">
        <v>7</v>
      </c>
      <c r="C58" s="17">
        <v>11</v>
      </c>
      <c r="D58" s="17">
        <v>5</v>
      </c>
      <c r="E58" s="17">
        <v>6</v>
      </c>
      <c r="F58" s="17">
        <v>5</v>
      </c>
      <c r="G58" s="20">
        <v>5</v>
      </c>
      <c r="H58" s="17">
        <v>12</v>
      </c>
      <c r="K58" s="1">
        <f t="shared" si="1"/>
        <v>51</v>
      </c>
      <c r="M58" s="22"/>
      <c r="N58" s="22"/>
      <c r="O58" s="22"/>
    </row>
    <row r="59" spans="2:15" ht="14.25" customHeight="1">
      <c r="B59" s="17">
        <v>9</v>
      </c>
      <c r="C59" s="17">
        <v>12</v>
      </c>
      <c r="D59" s="17">
        <v>5</v>
      </c>
      <c r="E59" s="17">
        <v>6</v>
      </c>
      <c r="F59" s="17">
        <v>5</v>
      </c>
      <c r="G59" s="20">
        <v>6</v>
      </c>
      <c r="H59" s="17">
        <v>7</v>
      </c>
      <c r="K59" s="1">
        <f t="shared" si="1"/>
        <v>50</v>
      </c>
      <c r="M59" s="22"/>
      <c r="N59" s="22"/>
      <c r="O59" s="22"/>
    </row>
    <row r="60" spans="2:15" ht="14.25" customHeight="1">
      <c r="B60" s="17">
        <v>5</v>
      </c>
      <c r="C60" s="17">
        <v>9</v>
      </c>
      <c r="D60" s="17">
        <v>10</v>
      </c>
      <c r="E60" s="17">
        <v>2</v>
      </c>
      <c r="F60" s="17">
        <v>1</v>
      </c>
      <c r="G60" s="20">
        <v>6</v>
      </c>
      <c r="H60" s="17">
        <v>2</v>
      </c>
      <c r="K60" s="1">
        <f t="shared" si="1"/>
        <v>35</v>
      </c>
      <c r="M60" s="22"/>
      <c r="N60" s="22"/>
      <c r="O60" s="22"/>
    </row>
    <row r="61" spans="2:15" ht="14.25" customHeight="1">
      <c r="B61" s="17">
        <v>2</v>
      </c>
      <c r="C61" s="17">
        <v>9</v>
      </c>
      <c r="D61" s="17">
        <v>5</v>
      </c>
      <c r="E61" s="17">
        <v>3</v>
      </c>
      <c r="F61" s="17">
        <v>5</v>
      </c>
      <c r="G61" s="20">
        <v>6</v>
      </c>
      <c r="H61" s="17">
        <v>3</v>
      </c>
      <c r="K61" s="1">
        <f t="shared" si="1"/>
        <v>33</v>
      </c>
      <c r="M61" s="22"/>
      <c r="N61" s="22"/>
      <c r="O61" s="22"/>
    </row>
    <row r="62" spans="2:15" ht="14.25" customHeight="1">
      <c r="B62" s="17">
        <v>3</v>
      </c>
      <c r="C62" s="17">
        <v>10</v>
      </c>
      <c r="D62" s="17">
        <v>2</v>
      </c>
      <c r="E62" s="17">
        <v>2</v>
      </c>
      <c r="F62" s="17">
        <v>2</v>
      </c>
      <c r="G62" s="20">
        <v>2</v>
      </c>
      <c r="H62" s="17">
        <v>3</v>
      </c>
      <c r="K62" s="1">
        <f t="shared" si="1"/>
        <v>24</v>
      </c>
      <c r="M62" s="22"/>
      <c r="N62" s="22"/>
      <c r="O62" s="22"/>
    </row>
    <row r="63" spans="2:15" ht="14.25" customHeight="1">
      <c r="B63" s="17">
        <v>5</v>
      </c>
      <c r="C63" s="17">
        <v>4</v>
      </c>
      <c r="D63" s="17">
        <v>4</v>
      </c>
      <c r="E63" s="17">
        <v>2</v>
      </c>
      <c r="F63" s="17">
        <v>2</v>
      </c>
      <c r="G63" s="20">
        <v>2</v>
      </c>
      <c r="H63" s="17">
        <v>2</v>
      </c>
      <c r="K63" s="1">
        <f t="shared" si="1"/>
        <v>21</v>
      </c>
      <c r="M63" s="22"/>
      <c r="N63" s="22"/>
      <c r="O63" s="22"/>
    </row>
    <row r="64" spans="2:15" ht="14.25" customHeight="1">
      <c r="B64" s="17">
        <v>8</v>
      </c>
      <c r="C64" s="17">
        <v>2</v>
      </c>
      <c r="D64" s="17">
        <v>2</v>
      </c>
      <c r="E64" s="17">
        <v>2</v>
      </c>
      <c r="F64" s="17">
        <v>1</v>
      </c>
      <c r="G64" s="17">
        <v>2</v>
      </c>
      <c r="H64" s="17">
        <v>3</v>
      </c>
      <c r="K64" s="1">
        <f t="shared" si="1"/>
        <v>20</v>
      </c>
      <c r="M64" s="22"/>
      <c r="N64" s="22"/>
      <c r="O64" s="22"/>
    </row>
    <row r="65" spans="2:15" ht="14.25" customHeight="1">
      <c r="B65" s="17">
        <v>1</v>
      </c>
      <c r="C65" s="17">
        <v>7</v>
      </c>
      <c r="D65" s="17">
        <v>3</v>
      </c>
      <c r="E65" s="17">
        <v>1</v>
      </c>
      <c r="F65" s="17">
        <v>2</v>
      </c>
      <c r="G65" s="17">
        <v>2</v>
      </c>
      <c r="H65" s="17">
        <v>1</v>
      </c>
      <c r="K65" s="1">
        <f t="shared" si="1"/>
        <v>17</v>
      </c>
      <c r="M65" s="22"/>
      <c r="N65" s="22"/>
      <c r="O65" s="22"/>
    </row>
    <row r="66" spans="11:15" ht="14.25" customHeight="1">
      <c r="K66" s="32"/>
      <c r="M66" s="22"/>
      <c r="N66" s="22"/>
      <c r="O66" s="22"/>
    </row>
    <row r="67" spans="11:15" ht="14.25" customHeight="1">
      <c r="K67" s="32"/>
      <c r="M67" s="22"/>
      <c r="N67" s="22"/>
      <c r="O67" s="22"/>
    </row>
    <row r="68" spans="11:15" ht="14.25" customHeight="1">
      <c r="K68" s="32"/>
      <c r="M68" s="22"/>
      <c r="N68" s="22"/>
      <c r="O68" s="22"/>
    </row>
    <row r="69" spans="11:15" ht="14.25" customHeight="1">
      <c r="K69" s="32"/>
      <c r="M69" s="22"/>
      <c r="N69" s="22"/>
      <c r="O69" s="22"/>
    </row>
    <row r="70" spans="11:15" ht="14.25" customHeight="1">
      <c r="K70" s="32"/>
      <c r="M70" s="22"/>
      <c r="N70" s="22"/>
      <c r="O70" s="22"/>
    </row>
    <row r="71" spans="11:15" ht="14.25" customHeight="1">
      <c r="K71" s="32"/>
      <c r="M71" s="22"/>
      <c r="N71" s="22"/>
      <c r="O71" s="22"/>
    </row>
    <row r="72" spans="11:15" ht="14.25" customHeight="1">
      <c r="K72" s="32"/>
      <c r="M72" s="22"/>
      <c r="N72" s="22"/>
      <c r="O72" s="22"/>
    </row>
    <row r="73" spans="11:15" ht="14.25" customHeight="1">
      <c r="K73" s="32"/>
      <c r="M73" s="22"/>
      <c r="N73" s="22"/>
      <c r="O73" s="22"/>
    </row>
    <row r="74" spans="11:15" ht="14.25" customHeight="1">
      <c r="K74" s="32"/>
      <c r="M74" s="22"/>
      <c r="N74" s="22"/>
      <c r="O74" s="22"/>
    </row>
    <row r="75" spans="11:15" ht="14.25" customHeight="1">
      <c r="K75" s="32"/>
      <c r="M75" s="22"/>
      <c r="N75" s="22"/>
      <c r="O75" s="22"/>
    </row>
    <row r="76" spans="11:15" ht="14.25" customHeight="1">
      <c r="K76" s="32"/>
      <c r="M76" s="22"/>
      <c r="N76" s="22"/>
      <c r="O76" s="22"/>
    </row>
    <row r="77" spans="11:15" ht="14.25" customHeight="1">
      <c r="K77" s="32"/>
      <c r="M77" s="22"/>
      <c r="N77" s="22"/>
      <c r="O77" s="22"/>
    </row>
    <row r="78" spans="11:15" ht="14.25" customHeight="1">
      <c r="K78" s="32"/>
      <c r="M78" s="22"/>
      <c r="N78" s="22"/>
      <c r="O78" s="22"/>
    </row>
    <row r="79" spans="11:15" ht="14.25" customHeight="1">
      <c r="K79" s="32"/>
      <c r="M79" s="22"/>
      <c r="N79" s="22"/>
      <c r="O79" s="22"/>
    </row>
    <row r="80" spans="11:15" ht="14.25" customHeight="1">
      <c r="K80" s="32"/>
      <c r="M80" s="22"/>
      <c r="N80" s="22"/>
      <c r="O80" s="22"/>
    </row>
    <row r="81" spans="11:15" ht="14.25" customHeight="1">
      <c r="K81" s="32"/>
      <c r="M81" s="22"/>
      <c r="N81" s="22"/>
      <c r="O81" s="22"/>
    </row>
    <row r="82" spans="11:15" ht="14.25" customHeight="1">
      <c r="K82" s="32"/>
      <c r="M82" s="22"/>
      <c r="N82" s="22"/>
      <c r="O82" s="22"/>
    </row>
    <row r="83" spans="11:15" ht="14.25" customHeight="1">
      <c r="K83" s="32"/>
      <c r="M83" s="22"/>
      <c r="N83" s="22"/>
      <c r="O83" s="22"/>
    </row>
    <row r="84" spans="11:15" ht="14.25" customHeight="1">
      <c r="K84" s="32"/>
      <c r="M84" s="22"/>
      <c r="N84" s="22"/>
      <c r="O84" s="22"/>
    </row>
    <row r="85" ht="14.25">
      <c r="K85" s="32"/>
    </row>
    <row r="86" ht="14.25">
      <c r="K86" s="32"/>
    </row>
    <row r="87" ht="14.25">
      <c r="K87" s="32"/>
    </row>
    <row r="88" ht="14.25">
      <c r="K88" s="32"/>
    </row>
    <row r="89" ht="14.25">
      <c r="K89" s="32"/>
    </row>
    <row r="90" ht="14.25">
      <c r="K90" s="32"/>
    </row>
    <row r="91" ht="14.25">
      <c r="K91" s="32"/>
    </row>
    <row r="92" ht="14.25">
      <c r="K92" s="32"/>
    </row>
    <row r="93" ht="14.25">
      <c r="K93" s="32"/>
    </row>
    <row r="94" ht="14.25">
      <c r="K94" s="32"/>
    </row>
    <row r="95" ht="14.25">
      <c r="K95" s="32"/>
    </row>
    <row r="96" ht="14.25">
      <c r="K96" s="32"/>
    </row>
    <row r="97" ht="14.25">
      <c r="K97" s="32"/>
    </row>
    <row r="98" ht="14.25">
      <c r="K98" s="32"/>
    </row>
    <row r="99" ht="14.25">
      <c r="K99" s="32"/>
    </row>
    <row r="100" ht="14.25">
      <c r="K100" s="32"/>
    </row>
    <row r="101" ht="14.25">
      <c r="K101" s="32"/>
    </row>
    <row r="102" ht="14.25">
      <c r="K102" s="32"/>
    </row>
    <row r="103" ht="14.25">
      <c r="K103" s="32"/>
    </row>
    <row r="104" ht="14.25">
      <c r="K104" s="32"/>
    </row>
  </sheetData>
  <mergeCells count="16">
    <mergeCell ref="E2:F2"/>
    <mergeCell ref="A3:B3"/>
    <mergeCell ref="M29:O30"/>
    <mergeCell ref="M31:O32"/>
    <mergeCell ref="M21:O22"/>
    <mergeCell ref="M25:O26"/>
    <mergeCell ref="M13:O20"/>
    <mergeCell ref="M28:O28"/>
    <mergeCell ref="M10:O12"/>
    <mergeCell ref="A1:K1"/>
    <mergeCell ref="G2:I2"/>
    <mergeCell ref="M4:O5"/>
    <mergeCell ref="M6:O9"/>
    <mergeCell ref="C3:D3"/>
    <mergeCell ref="A2:B2"/>
    <mergeCell ref="C2:D2"/>
  </mergeCells>
  <dataValidations count="11">
    <dataValidation type="decimal" allowBlank="1" showInputMessage="1" showErrorMessage="1" sqref="K6:K1004 J305:J1004">
      <formula1>0</formula1>
      <formula2>B$4</formula2>
    </dataValidation>
    <dataValidation type="decimal" allowBlank="1" showInputMessage="1" showErrorMessage="1" sqref="B6:B1004">
      <formula1>0</formula1>
      <formula2>$B$4</formula2>
    </dataValidation>
    <dataValidation type="decimal" allowBlank="1" showInputMessage="1" showErrorMessage="1" sqref="C6:C1004">
      <formula1>0</formula1>
      <formula2>$C$4</formula2>
    </dataValidation>
    <dataValidation type="decimal" allowBlank="1" showInputMessage="1" showErrorMessage="1" sqref="D6:D304">
      <formula1>0</formula1>
      <formula2>$D$4</formula2>
    </dataValidation>
    <dataValidation type="decimal" allowBlank="1" showInputMessage="1" showErrorMessage="1" sqref="E6:E304">
      <formula1>0</formula1>
      <formula2>$E$4</formula2>
    </dataValidation>
    <dataValidation type="decimal" allowBlank="1" showInputMessage="1" showErrorMessage="1" sqref="F6:F304">
      <formula1>0</formula1>
      <formula2>$F$4</formula2>
    </dataValidation>
    <dataValidation type="decimal" allowBlank="1" showInputMessage="1" showErrorMessage="1" sqref="G6:G304">
      <formula1>0</formula1>
      <formula2>$G$4</formula2>
    </dataValidation>
    <dataValidation type="decimal" allowBlank="1" showInputMessage="1" showErrorMessage="1" sqref="H6:H304">
      <formula1>0</formula1>
      <formula2>$H$4</formula2>
    </dataValidation>
    <dataValidation type="decimal" allowBlank="1" showInputMessage="1" showErrorMessage="1" sqref="I6:I304">
      <formula1>0</formula1>
      <formula2>$I$4</formula2>
    </dataValidation>
    <dataValidation type="decimal" allowBlank="1" showInputMessage="1" showErrorMessage="1" sqref="J6:J304">
      <formula1>0</formula1>
      <formula2>$J$4</formula2>
    </dataValidation>
    <dataValidation type="decimal" allowBlank="1" showInputMessage="1" showErrorMessage="1" sqref="D305:I1004">
      <formula1>0</formula1>
      <formula2>HK$4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06"/>
  <sheetViews>
    <sheetView workbookViewId="0" topLeftCell="A1">
      <selection activeCell="F94" sqref="F94"/>
    </sheetView>
  </sheetViews>
  <sheetFormatPr defaultColWidth="9.00390625" defaultRowHeight="14.25"/>
  <cols>
    <col min="57" max="57" width="9.00390625" style="36" customWidth="1"/>
  </cols>
  <sheetData>
    <row r="1" spans="1:5" ht="15.75">
      <c r="A1" s="62" t="s">
        <v>85</v>
      </c>
      <c r="B1" s="62"/>
      <c r="C1" s="55">
        <f>COUNTIF($K$6:$K304,"&gt;0")</f>
        <v>60</v>
      </c>
      <c r="D1" s="63"/>
      <c r="E1" s="63"/>
    </row>
    <row r="2" spans="1:4" ht="14.25">
      <c r="A2" s="64" t="s">
        <v>81</v>
      </c>
      <c r="B2" s="65"/>
      <c r="C2" s="65"/>
      <c r="D2" s="15">
        <f>ROUND(C1*25%,0)</f>
        <v>15</v>
      </c>
    </row>
    <row r="3" spans="34:62" ht="14.25">
      <c r="AH3" t="s">
        <v>86</v>
      </c>
      <c r="AI3">
        <f ca="1">INDIRECT(ADDRESS($C$1+5,35))</f>
        <v>10.716666666666667</v>
      </c>
      <c r="AJ3">
        <f ca="1">INDIRECT(ADDRESS($C$1+5,36))</f>
        <v>13.583333333333334</v>
      </c>
      <c r="AK3">
        <f ca="1">INDIRECT(ADDRESS($C$1+5,37))</f>
        <v>8.4</v>
      </c>
      <c r="AL3">
        <f ca="1">INDIRECT(ADDRESS($C$1+5,38))</f>
        <v>8.166666666666666</v>
      </c>
      <c r="AM3">
        <f ca="1">INDIRECT(ADDRESS($C$1+5,39))</f>
        <v>8.25</v>
      </c>
      <c r="AN3">
        <f ca="1">INDIRECT(ADDRESS($C$1+5,40))</f>
        <v>7.133333333333334</v>
      </c>
      <c r="AO3">
        <f ca="1">INDIRECT(ADDRESS($C$1+5,41))</f>
        <v>8.983333333333333</v>
      </c>
      <c r="AP3">
        <f ca="1">INDIRECT(ADDRESS($C$1+5,42))</f>
        <v>0</v>
      </c>
      <c r="AQ3">
        <f ca="1">INDIRECT(ADDRESS($C$1+5,43))</f>
        <v>0</v>
      </c>
      <c r="AR3">
        <f ca="1">INDIRECT(ADDRESS($C$1+5,44))</f>
        <v>65.23333333333333</v>
      </c>
      <c r="AT3">
        <f ca="1">INDIRECT(ADDRESS($C$1+5,46))</f>
        <v>3.9859333419274128</v>
      </c>
      <c r="AU3">
        <f ca="1">INDIRECT(ADDRESS($C$1+5,47))</f>
        <v>4.838482308060854</v>
      </c>
      <c r="AV3">
        <f ca="1">INDIRECT(ADDRESS($C$1+5,48))</f>
        <v>3.067019909625854</v>
      </c>
      <c r="AW3">
        <f ca="1">INDIRECT(ADDRESS($C$1+5,49))</f>
        <v>3.7415137337922295</v>
      </c>
      <c r="AX3">
        <f ca="1">INDIRECT(ADDRESS($C$1+5,50))</f>
        <v>3.8372563655484657</v>
      </c>
      <c r="AY3">
        <f ca="1">INDIRECT(ADDRESS($C$1+5,51))</f>
        <v>2.7190391460936696</v>
      </c>
      <c r="AZ3">
        <f ca="1">INDIRECT(ADDRESS($C$1+5,52))</f>
        <v>3.73367628734079</v>
      </c>
      <c r="BA3">
        <f ca="1">INDIRECT(ADDRESS($C$1+5,53))</f>
        <v>0</v>
      </c>
      <c r="BB3">
        <f ca="1">INDIRECT(ADDRESS($C$1+5,54))</f>
        <v>0</v>
      </c>
      <c r="BC3">
        <f ca="1">INDIRECT(ADDRESS($C$1+5,55))</f>
        <v>20.10152944826921</v>
      </c>
      <c r="BE3">
        <f ca="1">INDIRECT(ADDRESS($C$1+5,57))</f>
        <v>6</v>
      </c>
      <c r="BF3">
        <f ca="1">INDIRECT(ADDRESS($C$1+5,58))</f>
        <v>9</v>
      </c>
      <c r="BG3">
        <f ca="1">INDIRECT(ADDRESS($C$1+5,59))</f>
        <v>23</v>
      </c>
      <c r="BH3">
        <f ca="1">INDIRECT(ADDRESS($C$1+5,60))</f>
        <v>10</v>
      </c>
      <c r="BI3">
        <f ca="1">INDIRECT(ADDRESS($C$1+5,61))</f>
        <v>6</v>
      </c>
      <c r="BJ3">
        <f ca="1">INDIRECT(ADDRESS($C$1+5,62))</f>
        <v>6</v>
      </c>
    </row>
    <row r="4" spans="1:62" ht="14.25">
      <c r="A4" s="19" t="s">
        <v>13</v>
      </c>
      <c r="B4" s="33">
        <f>'原始数据表'!B4</f>
        <v>16</v>
      </c>
      <c r="C4" s="33">
        <f>'原始数据表'!C4</f>
        <v>22</v>
      </c>
      <c r="D4" s="33">
        <f>'原始数据表'!D4</f>
        <v>13</v>
      </c>
      <c r="E4" s="33">
        <f>'原始数据表'!E4</f>
        <v>12</v>
      </c>
      <c r="F4" s="33">
        <f>'原始数据表'!F4</f>
        <v>13</v>
      </c>
      <c r="G4" s="33">
        <f>'原始数据表'!G4</f>
        <v>12</v>
      </c>
      <c r="H4" s="33">
        <f>'原始数据表'!H4</f>
        <v>12</v>
      </c>
      <c r="I4" s="33">
        <f>'原始数据表'!I4</f>
        <v>0</v>
      </c>
      <c r="J4" s="33">
        <f>'原始数据表'!J4</f>
        <v>0</v>
      </c>
      <c r="K4" s="33">
        <f>SUM(B4:J4)</f>
        <v>100</v>
      </c>
      <c r="W4" t="s">
        <v>88</v>
      </c>
      <c r="X4">
        <f ca="1">INDIRECT(ADDRESS($D$2+5,24))</f>
        <v>14.5</v>
      </c>
      <c r="Y4">
        <f ca="1">INDIRECT(ADDRESS($D$2+5,25))</f>
        <v>18.625</v>
      </c>
      <c r="Z4">
        <f ca="1">INDIRECT(ADDRESS($D$2+5,26))</f>
        <v>10.3125</v>
      </c>
      <c r="AA4">
        <f ca="1">INDIRECT(ADDRESS($D$2+5,27))</f>
        <v>11.4375</v>
      </c>
      <c r="AB4">
        <f ca="1">INDIRECT(ADDRESS($D$2+5,28))</f>
        <v>11.6875</v>
      </c>
      <c r="AC4">
        <f ca="1">INDIRECT(ADDRESS($D$2+5,29))</f>
        <v>9.5</v>
      </c>
      <c r="AD4">
        <f ca="1">INDIRECT(ADDRESS($D$2+5,30))</f>
        <v>11.125</v>
      </c>
      <c r="AE4">
        <f ca="1">INDIRECT(ADDRESS($D$2+5,31))</f>
        <v>0</v>
      </c>
      <c r="AF4">
        <f ca="1">INDIRECT(ADDRESS($D$2+5,32))</f>
        <v>0</v>
      </c>
      <c r="AG4">
        <f ca="1">INDIRECT(ADDRESS($D$2+5,33))</f>
        <v>87.1875</v>
      </c>
      <c r="AH4" t="s">
        <v>87</v>
      </c>
      <c r="AI4">
        <f ca="1">INDIRECT(ADDRESS($D$2+5,35))</f>
        <v>7.0625</v>
      </c>
      <c r="AJ4">
        <f ca="1">INDIRECT(ADDRESS($D$2+5,36))</f>
        <v>10</v>
      </c>
      <c r="AK4">
        <f ca="1">INDIRECT(ADDRESS($D$2+5,37))</f>
        <v>5.625</v>
      </c>
      <c r="AL4">
        <f ca="1">INDIRECT(ADDRESS($D$2+5,38))</f>
        <v>4.6875</v>
      </c>
      <c r="AM4">
        <f ca="1">INDIRECT(ADDRESS($D$2+5,39))</f>
        <v>4.75</v>
      </c>
      <c r="AN4">
        <f ca="1">INDIRECT(ADDRESS($D$2+5,40))</f>
        <v>5.1875</v>
      </c>
      <c r="AO4">
        <f ca="1">INDIRECT(ADDRESS($D$2+5,41))</f>
        <v>5.3125</v>
      </c>
      <c r="AP4">
        <f ca="1">INDIRECT(ADDRESS($D$2+5,42))</f>
        <v>0</v>
      </c>
      <c r="AQ4">
        <f ca="1">INDIRECT(ADDRESS($D$2+5,43))</f>
        <v>0</v>
      </c>
      <c r="AR4">
        <f ca="1">INDIRECT(ADDRESS($D$2+5,44))</f>
        <v>42.625</v>
      </c>
      <c r="BE4" s="37" t="s">
        <v>89</v>
      </c>
      <c r="BF4" s="3" t="s">
        <v>90</v>
      </c>
      <c r="BG4" s="3" t="s">
        <v>91</v>
      </c>
      <c r="BH4" s="3" t="s">
        <v>92</v>
      </c>
      <c r="BI4" s="3" t="s">
        <v>93</v>
      </c>
      <c r="BJ4" s="3" t="s">
        <v>94</v>
      </c>
    </row>
    <row r="5" spans="1:62" ht="14.25">
      <c r="A5" s="19" t="s">
        <v>18</v>
      </c>
      <c r="B5" s="19" t="s">
        <v>38</v>
      </c>
      <c r="C5" s="19" t="s">
        <v>39</v>
      </c>
      <c r="D5" s="19" t="s">
        <v>0</v>
      </c>
      <c r="E5" s="19" t="s">
        <v>40</v>
      </c>
      <c r="F5" s="19" t="s">
        <v>2</v>
      </c>
      <c r="G5" s="19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M5" s="19">
        <v>1</v>
      </c>
      <c r="N5" s="19">
        <v>2</v>
      </c>
      <c r="O5" s="19">
        <v>3</v>
      </c>
      <c r="P5" s="19">
        <v>4</v>
      </c>
      <c r="Q5" s="19">
        <v>5</v>
      </c>
      <c r="R5" s="19">
        <v>6</v>
      </c>
      <c r="S5" s="19">
        <v>7</v>
      </c>
      <c r="T5" s="19">
        <v>8</v>
      </c>
      <c r="U5" s="19">
        <v>9</v>
      </c>
      <c r="V5" s="19">
        <v>10</v>
      </c>
      <c r="X5" s="19" t="s">
        <v>60</v>
      </c>
      <c r="Y5" s="19" t="s">
        <v>61</v>
      </c>
      <c r="Z5" s="19" t="s">
        <v>62</v>
      </c>
      <c r="AA5" s="19" t="s">
        <v>63</v>
      </c>
      <c r="AB5" s="19" t="s">
        <v>64</v>
      </c>
      <c r="AC5" s="19" t="s">
        <v>65</v>
      </c>
      <c r="AD5" s="19" t="s">
        <v>66</v>
      </c>
      <c r="AE5" s="19" t="s">
        <v>67</v>
      </c>
      <c r="AF5" s="19" t="s">
        <v>68</v>
      </c>
      <c r="AG5" s="19" t="s">
        <v>69</v>
      </c>
      <c r="AI5" s="19" t="s">
        <v>70</v>
      </c>
      <c r="AJ5" s="19" t="s">
        <v>71</v>
      </c>
      <c r="AK5" s="19" t="s">
        <v>72</v>
      </c>
      <c r="AL5" s="19" t="s">
        <v>73</v>
      </c>
      <c r="AM5" s="19" t="s">
        <v>74</v>
      </c>
      <c r="AN5" s="19" t="s">
        <v>75</v>
      </c>
      <c r="AO5" s="19" t="s">
        <v>76</v>
      </c>
      <c r="AP5" s="19" t="s">
        <v>77</v>
      </c>
      <c r="AQ5" s="19" t="s">
        <v>78</v>
      </c>
      <c r="AR5" s="19" t="s">
        <v>79</v>
      </c>
      <c r="AT5" s="19">
        <v>1</v>
      </c>
      <c r="AU5" s="19">
        <v>2</v>
      </c>
      <c r="AV5" s="19">
        <v>3</v>
      </c>
      <c r="AW5" s="19">
        <v>4</v>
      </c>
      <c r="AX5" s="19">
        <v>5</v>
      </c>
      <c r="AY5" s="19">
        <v>6</v>
      </c>
      <c r="AZ5" s="19">
        <v>7</v>
      </c>
      <c r="BA5" s="19">
        <v>8</v>
      </c>
      <c r="BB5" s="19">
        <v>9</v>
      </c>
      <c r="BC5" s="19">
        <v>10</v>
      </c>
      <c r="BE5" s="38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</row>
    <row r="6" spans="2:62" ht="14.25">
      <c r="B6" s="3">
        <f>'原始数据表'!B6</f>
        <v>16</v>
      </c>
      <c r="C6" s="3">
        <f>'原始数据表'!C6</f>
        <v>20</v>
      </c>
      <c r="D6" s="3">
        <f>'原始数据表'!D6</f>
        <v>13</v>
      </c>
      <c r="E6" s="3">
        <f>'原始数据表'!E6</f>
        <v>12</v>
      </c>
      <c r="F6" s="3">
        <f>'原始数据表'!F6</f>
        <v>13</v>
      </c>
      <c r="G6" s="3">
        <f>'原始数据表'!G6</f>
        <v>11</v>
      </c>
      <c r="H6" s="3">
        <f>'原始数据表'!H6</f>
        <v>12</v>
      </c>
      <c r="I6" s="3">
        <f>'原始数据表'!I6</f>
        <v>0</v>
      </c>
      <c r="J6" s="3">
        <f>'原始数据表'!J6</f>
        <v>0</v>
      </c>
      <c r="K6" s="3">
        <f>SUM(B6:J6)</f>
        <v>97</v>
      </c>
      <c r="L6">
        <v>1</v>
      </c>
      <c r="M6">
        <f ca="1">INDIRECT(ADDRESS($C$1+6-$L6,2))</f>
        <v>1</v>
      </c>
      <c r="N6">
        <f ca="1">INDIRECT(ADDRESS($C$1+6-$L6,3))</f>
        <v>7</v>
      </c>
      <c r="O6">
        <f ca="1">INDIRECT(ADDRESS($C$1+6-$L6,4))</f>
        <v>3</v>
      </c>
      <c r="P6">
        <f ca="1">INDIRECT(ADDRESS($C$1+6-$L6,5))</f>
        <v>1</v>
      </c>
      <c r="Q6">
        <f ca="1">INDIRECT(ADDRESS($C$1+6-$L6,6))</f>
        <v>2</v>
      </c>
      <c r="R6">
        <f ca="1">INDIRECT(ADDRESS($C$1+6-$L6,7))</f>
        <v>2</v>
      </c>
      <c r="S6">
        <f ca="1">INDIRECT(ADDRESS($C$1+6-$L6,8))</f>
        <v>1</v>
      </c>
      <c r="T6">
        <f ca="1">INDIRECT(ADDRESS($C$1+6-$L6,9))</f>
        <v>0</v>
      </c>
      <c r="U6">
        <f ca="1">INDIRECT(ADDRESS($C$1+6-$L6,10))</f>
        <v>0</v>
      </c>
      <c r="V6">
        <f ca="1">INDIRECT(ADDRESS($C$1+6-$L6,11))</f>
        <v>17</v>
      </c>
      <c r="X6">
        <f>AVERAGE(B$6:B7)</f>
        <v>16</v>
      </c>
      <c r="Y6">
        <f>AVERAGE(C$6:C7)</f>
        <v>21</v>
      </c>
      <c r="Z6">
        <f>AVERAGE(D$6:D7)</f>
        <v>13</v>
      </c>
      <c r="AA6">
        <f>AVERAGE(E$6:E7)</f>
        <v>12</v>
      </c>
      <c r="AB6">
        <f>AVERAGE(F$6:F7)</f>
        <v>12.5</v>
      </c>
      <c r="AC6">
        <f>AVERAGE(G$6:G7)</f>
        <v>10</v>
      </c>
      <c r="AD6">
        <f>AVERAGE(H$6:H7)</f>
        <v>12</v>
      </c>
      <c r="AE6">
        <f>AVERAGE(I$6:I7)</f>
        <v>0</v>
      </c>
      <c r="AF6">
        <f>AVERAGE(J$6:J7)</f>
        <v>0</v>
      </c>
      <c r="AG6">
        <f>AVERAGE(K$6:K7)</f>
        <v>96.5</v>
      </c>
      <c r="AI6">
        <f>AVERAGE(M$6:M7)</f>
        <v>4.5</v>
      </c>
      <c r="AJ6">
        <f>AVERAGE(N$6:N7)</f>
        <v>4.5</v>
      </c>
      <c r="AK6">
        <f>AVERAGE(O$6:O7)</f>
        <v>2.5</v>
      </c>
      <c r="AL6">
        <f>AVERAGE(P$6:P7)</f>
        <v>1.5</v>
      </c>
      <c r="AM6">
        <f>AVERAGE(Q$6:Q7)</f>
        <v>1.5</v>
      </c>
      <c r="AN6">
        <f>AVERAGE(R$6:R7)</f>
        <v>2</v>
      </c>
      <c r="AO6">
        <f>AVERAGE(S$6:S7)</f>
        <v>2</v>
      </c>
      <c r="AP6">
        <f>AVERAGE(T$6:T7)</f>
        <v>0</v>
      </c>
      <c r="AQ6">
        <f>AVERAGE(U$6:U7)</f>
        <v>0</v>
      </c>
      <c r="AR6">
        <f>AVERAGE(V$6:V7)</f>
        <v>18.5</v>
      </c>
      <c r="AT6" s="16">
        <f>STDEVP(B$6:B7)</f>
        <v>0</v>
      </c>
      <c r="AU6" s="16">
        <f>STDEVP(C$6:C7)</f>
        <v>1</v>
      </c>
      <c r="AV6" s="16">
        <f>STDEVP(D$6:D7)</f>
        <v>0</v>
      </c>
      <c r="AW6" s="16">
        <f>STDEVP(E$6:E7)</f>
        <v>0</v>
      </c>
      <c r="AX6" s="16">
        <f>STDEVP(F$6:F7)</f>
        <v>0.5</v>
      </c>
      <c r="AY6" s="16">
        <f>STDEVP(G$6:G7)</f>
        <v>1</v>
      </c>
      <c r="AZ6" s="16">
        <f>STDEVP(H$6:H7)</f>
        <v>0</v>
      </c>
      <c r="BA6" s="16">
        <f>STDEVP(I$6:I7)</f>
        <v>0</v>
      </c>
      <c r="BB6" s="16">
        <f>STDEVP(J$6:J7)</f>
        <v>0</v>
      </c>
      <c r="BC6" s="16">
        <f>STDEVP(K$6:K7)</f>
        <v>0.5</v>
      </c>
      <c r="BE6" s="39">
        <f>IF($K6&lt;50,BE5+1,BE5)</f>
        <v>0</v>
      </c>
      <c r="BF6" s="39">
        <f>IF(AND(($K6&gt;=50),($K6&lt;60)),BF5+1,BF5)</f>
        <v>0</v>
      </c>
      <c r="BG6" s="39">
        <f>IF(AND(($K6&gt;=60),($K6&lt;70)),BG5+1,BG5)</f>
        <v>0</v>
      </c>
      <c r="BH6" s="39">
        <f>IF(AND(($K6&gt;=70),($K6&lt;80)),BH5+1,BH5)</f>
        <v>0</v>
      </c>
      <c r="BI6" s="39">
        <f>IF(AND(($K6&gt;=80),($K6&lt;90)),BI5+1,BI5)</f>
        <v>0</v>
      </c>
      <c r="BJ6" s="39">
        <f>IF(AND(($K6&gt;=90),($K6&lt;101)),BJ5+1,BJ5)</f>
        <v>1</v>
      </c>
    </row>
    <row r="7" spans="2:62" ht="14.25">
      <c r="B7" s="3">
        <f>'原始数据表'!B7</f>
        <v>16</v>
      </c>
      <c r="C7" s="3">
        <f>'原始数据表'!C7</f>
        <v>22</v>
      </c>
      <c r="D7" s="3">
        <f>'原始数据表'!D7</f>
        <v>13</v>
      </c>
      <c r="E7" s="3">
        <f>'原始数据表'!E7</f>
        <v>12</v>
      </c>
      <c r="F7" s="3">
        <f>'原始数据表'!F7</f>
        <v>12</v>
      </c>
      <c r="G7" s="3">
        <f>'原始数据表'!G7</f>
        <v>9</v>
      </c>
      <c r="H7" s="3">
        <f>'原始数据表'!H7</f>
        <v>12</v>
      </c>
      <c r="I7" s="3">
        <f>'原始数据表'!I7</f>
        <v>0</v>
      </c>
      <c r="J7" s="3">
        <f>'原始数据表'!J7</f>
        <v>0</v>
      </c>
      <c r="K7" s="3">
        <f aca="true" t="shared" si="0" ref="K7:K70">SUM(B7:J7)</f>
        <v>96</v>
      </c>
      <c r="L7">
        <v>2</v>
      </c>
      <c r="M7">
        <f ca="1" t="shared" si="1" ref="M7:M70">INDIRECT(ADDRESS($C$1+6-$L7,2))</f>
        <v>8</v>
      </c>
      <c r="N7">
        <f ca="1" t="shared" si="2" ref="N7:N70">INDIRECT(ADDRESS($C$1+6-$L7,3))</f>
        <v>2</v>
      </c>
      <c r="O7">
        <f ca="1" t="shared" si="3" ref="O7:O70">INDIRECT(ADDRESS($C$1+6-$L7,4))</f>
        <v>2</v>
      </c>
      <c r="P7">
        <f ca="1" t="shared" si="4" ref="P7:P70">INDIRECT(ADDRESS($C$1+6-$L7,5))</f>
        <v>2</v>
      </c>
      <c r="Q7">
        <f ca="1" t="shared" si="5" ref="Q7:Q70">INDIRECT(ADDRESS($C$1+6-$L7,6))</f>
        <v>1</v>
      </c>
      <c r="R7">
        <f ca="1" t="shared" si="6" ref="R7:R70">INDIRECT(ADDRESS($C$1+6-$L7,7))</f>
        <v>2</v>
      </c>
      <c r="S7">
        <f ca="1" t="shared" si="7" ref="S7:S70">INDIRECT(ADDRESS($C$1+6-$L7,8))</f>
        <v>3</v>
      </c>
      <c r="T7">
        <f ca="1" t="shared" si="8" ref="T7:T70">INDIRECT(ADDRESS($C$1+6-$L7,9))</f>
        <v>0</v>
      </c>
      <c r="U7">
        <f ca="1" t="shared" si="9" ref="U7:U70">INDIRECT(ADDRESS($C$1+6-$L7,10))</f>
        <v>0</v>
      </c>
      <c r="V7">
        <f ca="1" t="shared" si="10" ref="V7:V70">INDIRECT(ADDRESS($C$1+6-$L7,11))</f>
        <v>20</v>
      </c>
      <c r="X7">
        <f>AVERAGE(B$6:B8)</f>
        <v>16</v>
      </c>
      <c r="Y7">
        <f>AVERAGE(C$6:C8)</f>
        <v>21.333333333333332</v>
      </c>
      <c r="Z7">
        <f>AVERAGE(D$6:D8)</f>
        <v>11.666666666666666</v>
      </c>
      <c r="AA7">
        <f>AVERAGE(E$6:E8)</f>
        <v>12</v>
      </c>
      <c r="AB7">
        <f>AVERAGE(F$6:F8)</f>
        <v>12.333333333333334</v>
      </c>
      <c r="AC7">
        <f>AVERAGE(G$6:G8)</f>
        <v>10.666666666666666</v>
      </c>
      <c r="AD7">
        <f>AVERAGE(H$6:H8)</f>
        <v>12</v>
      </c>
      <c r="AE7">
        <f>AVERAGE(I$6:I8)</f>
        <v>0</v>
      </c>
      <c r="AF7">
        <f>AVERAGE(J$6:J8)</f>
        <v>0</v>
      </c>
      <c r="AG7">
        <f>AVERAGE(K$6:K8)</f>
        <v>96</v>
      </c>
      <c r="AI7">
        <f>AVERAGE(M$6:M8)</f>
        <v>4.666666666666667</v>
      </c>
      <c r="AJ7">
        <f>AVERAGE(N$6:N8)</f>
        <v>4.333333333333333</v>
      </c>
      <c r="AK7">
        <f>AVERAGE(O$6:O8)</f>
        <v>3</v>
      </c>
      <c r="AL7">
        <f>AVERAGE(P$6:P8)</f>
        <v>1.6666666666666667</v>
      </c>
      <c r="AM7">
        <f>AVERAGE(Q$6:Q8)</f>
        <v>1.6666666666666667</v>
      </c>
      <c r="AN7">
        <f>AVERAGE(R$6:R8)</f>
        <v>2</v>
      </c>
      <c r="AO7">
        <f>AVERAGE(S$6:S8)</f>
        <v>2</v>
      </c>
      <c r="AP7">
        <f>AVERAGE(T$6:T8)</f>
        <v>0</v>
      </c>
      <c r="AQ7">
        <f>AVERAGE(U$6:U8)</f>
        <v>0</v>
      </c>
      <c r="AR7">
        <f>AVERAGE(V$6:V8)</f>
        <v>19.333333333333332</v>
      </c>
      <c r="AT7" s="16">
        <f>STDEVP(B$6:B8)</f>
        <v>0</v>
      </c>
      <c r="AU7" s="16">
        <f>STDEVP(C$6:C8)</f>
        <v>0.9428090415820768</v>
      </c>
      <c r="AV7" s="16">
        <f>STDEVP(D$6:D8)</f>
        <v>1.8856180831641285</v>
      </c>
      <c r="AW7" s="16">
        <f>STDEVP(E$6:E8)</f>
        <v>0</v>
      </c>
      <c r="AX7" s="16">
        <f>STDEVP(F$6:F8)</f>
        <v>0.4714045207910384</v>
      </c>
      <c r="AY7" s="16">
        <f>STDEVP(G$6:G8)</f>
        <v>1.2472191289246497</v>
      </c>
      <c r="AZ7" s="16">
        <f>STDEVP(H$6:H8)</f>
        <v>0</v>
      </c>
      <c r="BA7" s="16">
        <f>STDEVP(I$6:I8)</f>
        <v>0</v>
      </c>
      <c r="BB7" s="16">
        <f>STDEVP(J$6:J8)</f>
        <v>0</v>
      </c>
      <c r="BC7" s="16">
        <f>STDEVP(K$6:K8)</f>
        <v>0.816496580927726</v>
      </c>
      <c r="BE7" s="39">
        <f aca="true" t="shared" si="11" ref="BE7:BE70">IF($K7&lt;50,BE6+1,BE6)</f>
        <v>0</v>
      </c>
      <c r="BF7" s="39">
        <f aca="true" t="shared" si="12" ref="BF7:BF70">IF(AND(($K7&gt;=50),($K7&lt;60)),BF6+1,BF6)</f>
        <v>0</v>
      </c>
      <c r="BG7" s="39">
        <f aca="true" t="shared" si="13" ref="BG7:BG70">IF(AND(($K7&gt;=60),($K7&lt;70)),BG6+1,BG6)</f>
        <v>0</v>
      </c>
      <c r="BH7" s="39">
        <f aca="true" t="shared" si="14" ref="BH7:BH70">IF(AND(($K7&gt;=70),($K7&lt;80)),BH6+1,BH6)</f>
        <v>0</v>
      </c>
      <c r="BI7" s="39">
        <f aca="true" t="shared" si="15" ref="BI7:BI70">IF(AND(($K7&gt;=80),($K7&lt;90)),BI6+1,BI6)</f>
        <v>0</v>
      </c>
      <c r="BJ7" s="39">
        <f aca="true" t="shared" si="16" ref="BJ7:BJ70">IF(AND(($K7&gt;=90),($K7&lt;101)),BJ6+1,BJ6)</f>
        <v>2</v>
      </c>
    </row>
    <row r="8" spans="2:62" ht="14.25">
      <c r="B8" s="3">
        <f>'原始数据表'!B8</f>
        <v>16</v>
      </c>
      <c r="C8" s="3">
        <f>'原始数据表'!C8</f>
        <v>22</v>
      </c>
      <c r="D8" s="3">
        <f>'原始数据表'!D8</f>
        <v>9</v>
      </c>
      <c r="E8" s="3">
        <f>'原始数据表'!E8</f>
        <v>12</v>
      </c>
      <c r="F8" s="3">
        <f>'原始数据表'!F8</f>
        <v>12</v>
      </c>
      <c r="G8" s="3">
        <f>'原始数据表'!G8</f>
        <v>12</v>
      </c>
      <c r="H8" s="3">
        <f>'原始数据表'!H8</f>
        <v>12</v>
      </c>
      <c r="I8" s="3">
        <f>'原始数据表'!I8</f>
        <v>0</v>
      </c>
      <c r="J8" s="3">
        <f>'原始数据表'!J8</f>
        <v>0</v>
      </c>
      <c r="K8" s="3">
        <f t="shared" si="0"/>
        <v>95</v>
      </c>
      <c r="L8">
        <v>3</v>
      </c>
      <c r="M8">
        <f ca="1" t="shared" si="1"/>
        <v>5</v>
      </c>
      <c r="N8">
        <f ca="1" t="shared" si="2"/>
        <v>4</v>
      </c>
      <c r="O8">
        <f ca="1" t="shared" si="3"/>
        <v>4</v>
      </c>
      <c r="P8">
        <f ca="1" t="shared" si="4"/>
        <v>2</v>
      </c>
      <c r="Q8">
        <f ca="1" t="shared" si="5"/>
        <v>2</v>
      </c>
      <c r="R8">
        <f ca="1" t="shared" si="6"/>
        <v>2</v>
      </c>
      <c r="S8">
        <f ca="1" t="shared" si="7"/>
        <v>2</v>
      </c>
      <c r="T8">
        <f ca="1" t="shared" si="8"/>
        <v>0</v>
      </c>
      <c r="U8">
        <f ca="1" t="shared" si="9"/>
        <v>0</v>
      </c>
      <c r="V8">
        <f ca="1" t="shared" si="10"/>
        <v>21</v>
      </c>
      <c r="X8">
        <f>AVERAGE(B$6:B9)</f>
        <v>15.75</v>
      </c>
      <c r="Y8">
        <f>AVERAGE(C$6:C9)</f>
        <v>21.25</v>
      </c>
      <c r="Z8">
        <f>AVERAGE(D$6:D9)</f>
        <v>11.75</v>
      </c>
      <c r="AA8">
        <f>AVERAGE(E$6:E9)</f>
        <v>12</v>
      </c>
      <c r="AB8">
        <f>AVERAGE(F$6:F9)</f>
        <v>12.5</v>
      </c>
      <c r="AC8">
        <f>AVERAGE(G$6:G9)</f>
        <v>10.75</v>
      </c>
      <c r="AD8">
        <f>AVERAGE(H$6:H9)</f>
        <v>11.75</v>
      </c>
      <c r="AE8">
        <f>AVERAGE(I$6:I9)</f>
        <v>0</v>
      </c>
      <c r="AF8">
        <f>AVERAGE(J$6:J9)</f>
        <v>0</v>
      </c>
      <c r="AG8">
        <f>AVERAGE(K$6:K9)</f>
        <v>95.75</v>
      </c>
      <c r="AI8">
        <f>AVERAGE(M$6:M9)</f>
        <v>4.25</v>
      </c>
      <c r="AJ8">
        <f>AVERAGE(N$6:N9)</f>
        <v>5.75</v>
      </c>
      <c r="AK8">
        <f>AVERAGE(O$6:O9)</f>
        <v>2.75</v>
      </c>
      <c r="AL8">
        <f>AVERAGE(P$6:P9)</f>
        <v>1.75</v>
      </c>
      <c r="AM8">
        <f>AVERAGE(Q$6:Q9)</f>
        <v>1.75</v>
      </c>
      <c r="AN8">
        <f>AVERAGE(R$6:R9)</f>
        <v>2</v>
      </c>
      <c r="AO8">
        <f>AVERAGE(S$6:S9)</f>
        <v>2.25</v>
      </c>
      <c r="AP8">
        <f>AVERAGE(T$6:T9)</f>
        <v>0</v>
      </c>
      <c r="AQ8">
        <f>AVERAGE(U$6:U9)</f>
        <v>0</v>
      </c>
      <c r="AR8">
        <f>AVERAGE(V$6:V9)</f>
        <v>20.5</v>
      </c>
      <c r="AT8" s="16">
        <f>STDEVP(B$6:B9)</f>
        <v>0.4330127018922193</v>
      </c>
      <c r="AU8" s="16">
        <f>STDEVP(C$6:C9)</f>
        <v>0.82915619758885</v>
      </c>
      <c r="AV8" s="16">
        <f>STDEVP(D$6:D9)</f>
        <v>1.6393596310755</v>
      </c>
      <c r="AW8" s="16">
        <f>STDEVP(E$6:E9)</f>
        <v>0</v>
      </c>
      <c r="AX8" s="16">
        <f>STDEVP(F$6:F9)</f>
        <v>0.5</v>
      </c>
      <c r="AY8" s="16">
        <f>STDEVP(G$6:G9)</f>
        <v>1.0897247358851685</v>
      </c>
      <c r="AZ8" s="16">
        <f>STDEVP(H$6:H9)</f>
        <v>0.4330127018922193</v>
      </c>
      <c r="BA8" s="16">
        <f>STDEVP(I$6:I9)</f>
        <v>0</v>
      </c>
      <c r="BB8" s="16">
        <f>STDEVP(J$6:J9)</f>
        <v>0</v>
      </c>
      <c r="BC8" s="16">
        <f>STDEVP(K$6:K9)</f>
        <v>0.82915619758885</v>
      </c>
      <c r="BE8" s="39">
        <f t="shared" si="11"/>
        <v>0</v>
      </c>
      <c r="BF8" s="39">
        <f t="shared" si="12"/>
        <v>0</v>
      </c>
      <c r="BG8" s="39">
        <f t="shared" si="13"/>
        <v>0</v>
      </c>
      <c r="BH8" s="39">
        <f t="shared" si="14"/>
        <v>0</v>
      </c>
      <c r="BI8" s="39">
        <f t="shared" si="15"/>
        <v>0</v>
      </c>
      <c r="BJ8" s="39">
        <f t="shared" si="16"/>
        <v>3</v>
      </c>
    </row>
    <row r="9" spans="2:62" ht="14.25">
      <c r="B9" s="3">
        <f>'原始数据表'!B9</f>
        <v>15</v>
      </c>
      <c r="C9" s="3">
        <f>'原始数据表'!C9</f>
        <v>21</v>
      </c>
      <c r="D9" s="3">
        <f>'原始数据表'!D9</f>
        <v>12</v>
      </c>
      <c r="E9" s="3">
        <f>'原始数据表'!E9</f>
        <v>12</v>
      </c>
      <c r="F9" s="3">
        <f>'原始数据表'!F9</f>
        <v>13</v>
      </c>
      <c r="G9" s="3">
        <f>'原始数据表'!G9</f>
        <v>11</v>
      </c>
      <c r="H9" s="3">
        <f>'原始数据表'!H9</f>
        <v>11</v>
      </c>
      <c r="I9" s="3">
        <f>'原始数据表'!I9</f>
        <v>0</v>
      </c>
      <c r="J9" s="3">
        <f>'原始数据表'!J9</f>
        <v>0</v>
      </c>
      <c r="K9" s="3">
        <f t="shared" si="0"/>
        <v>95</v>
      </c>
      <c r="L9">
        <v>4</v>
      </c>
      <c r="M9">
        <f ca="1" t="shared" si="1"/>
        <v>3</v>
      </c>
      <c r="N9">
        <f ca="1" t="shared" si="2"/>
        <v>10</v>
      </c>
      <c r="O9">
        <f ca="1" t="shared" si="3"/>
        <v>2</v>
      </c>
      <c r="P9">
        <f ca="1" t="shared" si="4"/>
        <v>2</v>
      </c>
      <c r="Q9">
        <f ca="1" t="shared" si="5"/>
        <v>2</v>
      </c>
      <c r="R9">
        <f ca="1" t="shared" si="6"/>
        <v>2</v>
      </c>
      <c r="S9">
        <f ca="1" t="shared" si="7"/>
        <v>3</v>
      </c>
      <c r="T9">
        <f ca="1" t="shared" si="8"/>
        <v>0</v>
      </c>
      <c r="U9">
        <f ca="1" t="shared" si="9"/>
        <v>0</v>
      </c>
      <c r="V9">
        <f ca="1" t="shared" si="10"/>
        <v>24</v>
      </c>
      <c r="X9">
        <f>AVERAGE(B$6:B10)</f>
        <v>15.8</v>
      </c>
      <c r="Y9">
        <f>AVERAGE(C$6:C10)</f>
        <v>21.2</v>
      </c>
      <c r="Z9">
        <f>AVERAGE(D$6:D10)</f>
        <v>11.4</v>
      </c>
      <c r="AA9">
        <f>AVERAGE(E$6:E10)</f>
        <v>11.6</v>
      </c>
      <c r="AB9">
        <f>AVERAGE(F$6:F10)</f>
        <v>12.6</v>
      </c>
      <c r="AC9">
        <f>AVERAGE(G$6:G10)</f>
        <v>11</v>
      </c>
      <c r="AD9">
        <f>AVERAGE(H$6:H10)</f>
        <v>11.8</v>
      </c>
      <c r="AE9">
        <f>AVERAGE(I$6:I10)</f>
        <v>0</v>
      </c>
      <c r="AF9">
        <f>AVERAGE(J$6:J10)</f>
        <v>0</v>
      </c>
      <c r="AG9">
        <f>AVERAGE(K$6:K10)</f>
        <v>95.4</v>
      </c>
      <c r="AI9">
        <f>AVERAGE(M$6:M10)</f>
        <v>3.8</v>
      </c>
      <c r="AJ9">
        <f>AVERAGE(N$6:N10)</f>
        <v>6.4</v>
      </c>
      <c r="AK9">
        <f>AVERAGE(O$6:O10)</f>
        <v>3.2</v>
      </c>
      <c r="AL9">
        <f>AVERAGE(P$6:P10)</f>
        <v>2</v>
      </c>
      <c r="AM9">
        <f>AVERAGE(Q$6:Q10)</f>
        <v>2.4</v>
      </c>
      <c r="AN9">
        <f>AVERAGE(R$6:R10)</f>
        <v>2.8</v>
      </c>
      <c r="AO9">
        <f>AVERAGE(S$6:S10)</f>
        <v>2.4</v>
      </c>
      <c r="AP9">
        <f>AVERAGE(T$6:T10)</f>
        <v>0</v>
      </c>
      <c r="AQ9">
        <f>AVERAGE(U$6:U10)</f>
        <v>0</v>
      </c>
      <c r="AR9">
        <f>AVERAGE(V$6:V10)</f>
        <v>23</v>
      </c>
      <c r="AT9" s="16">
        <f>STDEVP(B$6:B10)</f>
        <v>0.39999999999998864</v>
      </c>
      <c r="AU9" s="16">
        <f>STDEVP(C$6:C10)</f>
        <v>0.7483314773548125</v>
      </c>
      <c r="AV9" s="16">
        <f>STDEVP(D$6:D10)</f>
        <v>1.6248076809271947</v>
      </c>
      <c r="AW9" s="16">
        <f>STDEVP(E$6:E10)</f>
        <v>0.8000000000000057</v>
      </c>
      <c r="AX9" s="16">
        <f>STDEVP(F$6:F10)</f>
        <v>0.4898979485566449</v>
      </c>
      <c r="AY9" s="16">
        <f>STDEVP(G$6:G10)</f>
        <v>1.0954451150103321</v>
      </c>
      <c r="AZ9" s="16">
        <f>STDEVP(H$6:H10)</f>
        <v>0.39999999999998864</v>
      </c>
      <c r="BA9" s="16">
        <f>STDEVP(I$6:I10)</f>
        <v>0</v>
      </c>
      <c r="BB9" s="16">
        <f>STDEVP(J$6:J10)</f>
        <v>0</v>
      </c>
      <c r="BC9" s="16">
        <f>STDEVP(K$6:K10)</f>
        <v>1.0198039027182715</v>
      </c>
      <c r="BE9" s="39">
        <f t="shared" si="11"/>
        <v>0</v>
      </c>
      <c r="BF9" s="39">
        <f t="shared" si="12"/>
        <v>0</v>
      </c>
      <c r="BG9" s="39">
        <f t="shared" si="13"/>
        <v>0</v>
      </c>
      <c r="BH9" s="39">
        <f t="shared" si="14"/>
        <v>0</v>
      </c>
      <c r="BI9" s="39">
        <f t="shared" si="15"/>
        <v>0</v>
      </c>
      <c r="BJ9" s="39">
        <f t="shared" si="16"/>
        <v>4</v>
      </c>
    </row>
    <row r="10" spans="2:62" ht="14.25">
      <c r="B10" s="3">
        <f>'原始数据表'!B10</f>
        <v>16</v>
      </c>
      <c r="C10" s="3">
        <f>'原始数据表'!C10</f>
        <v>21</v>
      </c>
      <c r="D10" s="3">
        <f>'原始数据表'!D10</f>
        <v>10</v>
      </c>
      <c r="E10" s="3">
        <f>'原始数据表'!E10</f>
        <v>10</v>
      </c>
      <c r="F10" s="3">
        <f>'原始数据表'!F10</f>
        <v>13</v>
      </c>
      <c r="G10" s="3">
        <f>'原始数据表'!G10</f>
        <v>12</v>
      </c>
      <c r="H10" s="3">
        <f>'原始数据表'!H10</f>
        <v>12</v>
      </c>
      <c r="I10" s="3">
        <f>'原始数据表'!I10</f>
        <v>0</v>
      </c>
      <c r="J10" s="3">
        <f>'原始数据表'!J10</f>
        <v>0</v>
      </c>
      <c r="K10" s="3">
        <f t="shared" si="0"/>
        <v>94</v>
      </c>
      <c r="L10">
        <v>5</v>
      </c>
      <c r="M10">
        <f ca="1" t="shared" si="1"/>
        <v>2</v>
      </c>
      <c r="N10">
        <f ca="1" t="shared" si="2"/>
        <v>9</v>
      </c>
      <c r="O10">
        <f ca="1" t="shared" si="3"/>
        <v>5</v>
      </c>
      <c r="P10">
        <f ca="1" t="shared" si="4"/>
        <v>3</v>
      </c>
      <c r="Q10">
        <f ca="1" t="shared" si="5"/>
        <v>5</v>
      </c>
      <c r="R10">
        <f ca="1" t="shared" si="6"/>
        <v>6</v>
      </c>
      <c r="S10">
        <f ca="1" t="shared" si="7"/>
        <v>3</v>
      </c>
      <c r="T10">
        <f ca="1" t="shared" si="8"/>
        <v>0</v>
      </c>
      <c r="U10">
        <f ca="1" t="shared" si="9"/>
        <v>0</v>
      </c>
      <c r="V10">
        <f ca="1" t="shared" si="10"/>
        <v>33</v>
      </c>
      <c r="X10">
        <f>AVERAGE(B$6:B11)</f>
        <v>15.833333333333334</v>
      </c>
      <c r="Y10">
        <f>AVERAGE(C$6:C11)</f>
        <v>21</v>
      </c>
      <c r="Z10">
        <f>AVERAGE(D$6:D11)</f>
        <v>11</v>
      </c>
      <c r="AA10">
        <f>AVERAGE(E$6:E11)</f>
        <v>11.666666666666666</v>
      </c>
      <c r="AB10">
        <f>AVERAGE(F$6:F11)</f>
        <v>12.666666666666666</v>
      </c>
      <c r="AC10">
        <f>AVERAGE(G$6:G11)</f>
        <v>10.833333333333334</v>
      </c>
      <c r="AD10">
        <f>AVERAGE(H$6:H11)</f>
        <v>11.833333333333334</v>
      </c>
      <c r="AE10">
        <f>AVERAGE(I$6:I11)</f>
        <v>0</v>
      </c>
      <c r="AF10">
        <f>AVERAGE(J$6:J11)</f>
        <v>0</v>
      </c>
      <c r="AG10">
        <f>AVERAGE(K$6:K11)</f>
        <v>94.83333333333333</v>
      </c>
      <c r="AI10">
        <f>AVERAGE(M$6:M11)</f>
        <v>4</v>
      </c>
      <c r="AJ10">
        <f>AVERAGE(N$6:N11)</f>
        <v>6.833333333333333</v>
      </c>
      <c r="AK10">
        <f>AVERAGE(O$6:O11)</f>
        <v>4.333333333333333</v>
      </c>
      <c r="AL10">
        <f>AVERAGE(P$6:P11)</f>
        <v>2</v>
      </c>
      <c r="AM10">
        <f>AVERAGE(Q$6:Q11)</f>
        <v>2.1666666666666665</v>
      </c>
      <c r="AN10">
        <f>AVERAGE(R$6:R11)</f>
        <v>3.3333333333333335</v>
      </c>
      <c r="AO10">
        <f>AVERAGE(S$6:S11)</f>
        <v>2.3333333333333335</v>
      </c>
      <c r="AP10">
        <f>AVERAGE(T$6:T11)</f>
        <v>0</v>
      </c>
      <c r="AQ10">
        <f>AVERAGE(U$6:U11)</f>
        <v>0</v>
      </c>
      <c r="AR10">
        <f>AVERAGE(V$6:V11)</f>
        <v>25</v>
      </c>
      <c r="AT10" s="16">
        <f>STDEVP(B$6:B11)</f>
        <v>0.372677996249948</v>
      </c>
      <c r="AU10" s="16">
        <f>STDEVP(C$6:C11)</f>
        <v>0.816496580927726</v>
      </c>
      <c r="AV10" s="16">
        <f>STDEVP(D$6:D11)</f>
        <v>1.7320508075688772</v>
      </c>
      <c r="AW10" s="16">
        <f>STDEVP(E$6:E11)</f>
        <v>0.7453559924999341</v>
      </c>
      <c r="AX10" s="16">
        <f>STDEVP(F$6:F11)</f>
        <v>0.4714045207910384</v>
      </c>
      <c r="AY10" s="16">
        <f>STDEVP(G$6:G11)</f>
        <v>1.0671873729054777</v>
      </c>
      <c r="AZ10" s="16">
        <f>STDEVP(H$6:H11)</f>
        <v>0.3726779962499734</v>
      </c>
      <c r="BA10" s="16">
        <f>STDEVP(I$6:I11)</f>
        <v>0</v>
      </c>
      <c r="BB10" s="16">
        <f>STDEVP(J$6:J11)</f>
        <v>0</v>
      </c>
      <c r="BC10" s="16">
        <f>STDEVP(K$6:K11)</f>
        <v>1.572330188676229</v>
      </c>
      <c r="BE10" s="39">
        <f t="shared" si="11"/>
        <v>0</v>
      </c>
      <c r="BF10" s="39">
        <f t="shared" si="12"/>
        <v>0</v>
      </c>
      <c r="BG10" s="39">
        <f t="shared" si="13"/>
        <v>0</v>
      </c>
      <c r="BH10" s="39">
        <f t="shared" si="14"/>
        <v>0</v>
      </c>
      <c r="BI10" s="39">
        <f t="shared" si="15"/>
        <v>0</v>
      </c>
      <c r="BJ10" s="39">
        <f t="shared" si="16"/>
        <v>5</v>
      </c>
    </row>
    <row r="11" spans="2:62" ht="14.25">
      <c r="B11" s="3">
        <f>'原始数据表'!B11</f>
        <v>16</v>
      </c>
      <c r="C11" s="3">
        <f>'原始数据表'!C11</f>
        <v>20</v>
      </c>
      <c r="D11" s="3">
        <f>'原始数据表'!D11</f>
        <v>9</v>
      </c>
      <c r="E11" s="3">
        <f>'原始数据表'!E11</f>
        <v>12</v>
      </c>
      <c r="F11" s="3">
        <f>'原始数据表'!F11</f>
        <v>13</v>
      </c>
      <c r="G11" s="3">
        <f>'原始数据表'!G11</f>
        <v>10</v>
      </c>
      <c r="H11" s="3">
        <f>'原始数据表'!H11</f>
        <v>12</v>
      </c>
      <c r="I11" s="3">
        <f>'原始数据表'!I11</f>
        <v>0</v>
      </c>
      <c r="J11" s="3">
        <f>'原始数据表'!J11</f>
        <v>0</v>
      </c>
      <c r="K11" s="3">
        <f t="shared" si="0"/>
        <v>92</v>
      </c>
      <c r="L11">
        <v>6</v>
      </c>
      <c r="M11">
        <f ca="1" t="shared" si="1"/>
        <v>5</v>
      </c>
      <c r="N11">
        <f ca="1" t="shared" si="2"/>
        <v>9</v>
      </c>
      <c r="O11">
        <f ca="1" t="shared" si="3"/>
        <v>10</v>
      </c>
      <c r="P11">
        <f ca="1" t="shared" si="4"/>
        <v>2</v>
      </c>
      <c r="Q11">
        <f ca="1" t="shared" si="5"/>
        <v>1</v>
      </c>
      <c r="R11">
        <f ca="1" t="shared" si="6"/>
        <v>6</v>
      </c>
      <c r="S11">
        <f ca="1" t="shared" si="7"/>
        <v>2</v>
      </c>
      <c r="T11">
        <f ca="1" t="shared" si="8"/>
        <v>0</v>
      </c>
      <c r="U11">
        <f ca="1" t="shared" si="9"/>
        <v>0</v>
      </c>
      <c r="V11">
        <f ca="1" t="shared" si="10"/>
        <v>35</v>
      </c>
      <c r="X11">
        <f>AVERAGE(B$6:B12)</f>
        <v>15.428571428571429</v>
      </c>
      <c r="Y11">
        <f>AVERAGE(C$6:C12)</f>
        <v>20.714285714285715</v>
      </c>
      <c r="Z11">
        <f>AVERAGE(D$6:D12)</f>
        <v>10.714285714285714</v>
      </c>
      <c r="AA11">
        <f>AVERAGE(E$6:E12)</f>
        <v>11.714285714285714</v>
      </c>
      <c r="AB11">
        <f>AVERAGE(F$6:F12)</f>
        <v>12.714285714285714</v>
      </c>
      <c r="AC11">
        <f>AVERAGE(G$6:G12)</f>
        <v>10.857142857142858</v>
      </c>
      <c r="AD11">
        <f>AVERAGE(H$6:H12)</f>
        <v>11.857142857142858</v>
      </c>
      <c r="AE11">
        <f>AVERAGE(I$6:I12)</f>
        <v>0</v>
      </c>
      <c r="AF11">
        <f>AVERAGE(J$6:J12)</f>
        <v>0</v>
      </c>
      <c r="AG11">
        <f>AVERAGE(K$6:K12)</f>
        <v>94</v>
      </c>
      <c r="AI11">
        <f>AVERAGE(M$6:M12)</f>
        <v>4.714285714285714</v>
      </c>
      <c r="AJ11">
        <f>AVERAGE(N$6:N12)</f>
        <v>7.571428571428571</v>
      </c>
      <c r="AK11">
        <f>AVERAGE(O$6:O12)</f>
        <v>4.428571428571429</v>
      </c>
      <c r="AL11">
        <f>AVERAGE(P$6:P12)</f>
        <v>2.5714285714285716</v>
      </c>
      <c r="AM11">
        <f>AVERAGE(Q$6:Q12)</f>
        <v>2.5714285714285716</v>
      </c>
      <c r="AN11">
        <f>AVERAGE(R$6:R12)</f>
        <v>3.7142857142857144</v>
      </c>
      <c r="AO11">
        <f>AVERAGE(S$6:S12)</f>
        <v>3</v>
      </c>
      <c r="AP11">
        <f>AVERAGE(T$6:T12)</f>
        <v>0</v>
      </c>
      <c r="AQ11">
        <f>AVERAGE(U$6:U12)</f>
        <v>0</v>
      </c>
      <c r="AR11">
        <f>AVERAGE(V$6:V12)</f>
        <v>28.571428571428573</v>
      </c>
      <c r="AT11" s="16">
        <f>STDEVP(B$6:B12)</f>
        <v>1.0497813183356521</v>
      </c>
      <c r="AU11" s="16">
        <f>STDEVP(C$6:C12)</f>
        <v>1.0301575072754345</v>
      </c>
      <c r="AV11" s="16">
        <f>STDEVP(D$6:D12)</f>
        <v>1.7496355305594136</v>
      </c>
      <c r="AW11" s="16">
        <f>STDEVP(E$6:E12)</f>
        <v>0.6998542122237669</v>
      </c>
      <c r="AX11" s="16">
        <f>STDEVP(F$6:F12)</f>
        <v>0.4517539514526102</v>
      </c>
      <c r="AY11" s="16">
        <f>STDEVP(G$6:G12)</f>
        <v>0.9897433186107893</v>
      </c>
      <c r="AZ11" s="16">
        <f>STDEVP(H$6:H12)</f>
        <v>0.3499271061118892</v>
      </c>
      <c r="BA11" s="16">
        <f>STDEVP(I$6:I12)</f>
        <v>0</v>
      </c>
      <c r="BB11" s="16">
        <f>STDEVP(J$6:J12)</f>
        <v>0</v>
      </c>
      <c r="BC11" s="16">
        <f>STDEVP(K$6:K12)</f>
        <v>2.5071326821120348</v>
      </c>
      <c r="BE11" s="39">
        <f t="shared" si="11"/>
        <v>0</v>
      </c>
      <c r="BF11" s="39">
        <f t="shared" si="12"/>
        <v>0</v>
      </c>
      <c r="BG11" s="39">
        <f t="shared" si="13"/>
        <v>0</v>
      </c>
      <c r="BH11" s="39">
        <f t="shared" si="14"/>
        <v>0</v>
      </c>
      <c r="BI11" s="39">
        <f t="shared" si="15"/>
        <v>0</v>
      </c>
      <c r="BJ11" s="39">
        <f t="shared" si="16"/>
        <v>6</v>
      </c>
    </row>
    <row r="12" spans="2:62" ht="14.25">
      <c r="B12" s="3">
        <f>'原始数据表'!B12</f>
        <v>13</v>
      </c>
      <c r="C12" s="3">
        <f>'原始数据表'!C12</f>
        <v>19</v>
      </c>
      <c r="D12" s="3">
        <f>'原始数据表'!D12</f>
        <v>9</v>
      </c>
      <c r="E12" s="3">
        <f>'原始数据表'!E12</f>
        <v>12</v>
      </c>
      <c r="F12" s="3">
        <f>'原始数据表'!F12</f>
        <v>13</v>
      </c>
      <c r="G12" s="3">
        <f>'原始数据表'!G12</f>
        <v>11</v>
      </c>
      <c r="H12" s="3">
        <f>'原始数据表'!H12</f>
        <v>12</v>
      </c>
      <c r="I12" s="3">
        <f>'原始数据表'!I12</f>
        <v>0</v>
      </c>
      <c r="J12" s="3">
        <f>'原始数据表'!J12</f>
        <v>0</v>
      </c>
      <c r="K12" s="3">
        <f t="shared" si="0"/>
        <v>89</v>
      </c>
      <c r="L12">
        <v>7</v>
      </c>
      <c r="M12">
        <f ca="1" t="shared" si="1"/>
        <v>9</v>
      </c>
      <c r="N12">
        <f ca="1" t="shared" si="2"/>
        <v>12</v>
      </c>
      <c r="O12">
        <f ca="1" t="shared" si="3"/>
        <v>5</v>
      </c>
      <c r="P12">
        <f ca="1" t="shared" si="4"/>
        <v>6</v>
      </c>
      <c r="Q12">
        <f ca="1" t="shared" si="5"/>
        <v>5</v>
      </c>
      <c r="R12">
        <f ca="1" t="shared" si="6"/>
        <v>6</v>
      </c>
      <c r="S12">
        <f ca="1" t="shared" si="7"/>
        <v>7</v>
      </c>
      <c r="T12">
        <f ca="1" t="shared" si="8"/>
        <v>0</v>
      </c>
      <c r="U12">
        <f ca="1" t="shared" si="9"/>
        <v>0</v>
      </c>
      <c r="V12">
        <f ca="1" t="shared" si="10"/>
        <v>50</v>
      </c>
      <c r="X12">
        <f>AVERAGE(B$6:B13)</f>
        <v>15.375</v>
      </c>
      <c r="Y12">
        <f>AVERAGE(C$6:C13)</f>
        <v>20.375</v>
      </c>
      <c r="Z12">
        <f>AVERAGE(D$6:D13)</f>
        <v>10.75</v>
      </c>
      <c r="AA12">
        <f>AVERAGE(E$6:E13)</f>
        <v>11.5</v>
      </c>
      <c r="AB12">
        <f>AVERAGE(F$6:F13)</f>
        <v>12.375</v>
      </c>
      <c r="AC12">
        <f>AVERAGE(G$6:G13)</f>
        <v>11</v>
      </c>
      <c r="AD12">
        <f>AVERAGE(H$6:H13)</f>
        <v>11.875</v>
      </c>
      <c r="AE12">
        <f>AVERAGE(I$6:I13)</f>
        <v>0</v>
      </c>
      <c r="AF12">
        <f>AVERAGE(J$6:J13)</f>
        <v>0</v>
      </c>
      <c r="AG12">
        <f>AVERAGE(K$6:K13)</f>
        <v>93.25</v>
      </c>
      <c r="AI12">
        <f>AVERAGE(M$6:M13)</f>
        <v>5</v>
      </c>
      <c r="AJ12">
        <f>AVERAGE(N$6:N13)</f>
        <v>8</v>
      </c>
      <c r="AK12">
        <f>AVERAGE(O$6:O13)</f>
        <v>4.5</v>
      </c>
      <c r="AL12">
        <f>AVERAGE(P$6:P13)</f>
        <v>3</v>
      </c>
      <c r="AM12">
        <f>AVERAGE(Q$6:Q13)</f>
        <v>2.875</v>
      </c>
      <c r="AN12">
        <f>AVERAGE(R$6:R13)</f>
        <v>3.875</v>
      </c>
      <c r="AO12">
        <f>AVERAGE(S$6:S13)</f>
        <v>4.125</v>
      </c>
      <c r="AP12">
        <f>AVERAGE(T$6:T13)</f>
        <v>0</v>
      </c>
      <c r="AQ12">
        <f>AVERAGE(U$6:U13)</f>
        <v>0</v>
      </c>
      <c r="AR12">
        <f>AVERAGE(V$6:V13)</f>
        <v>31.375</v>
      </c>
      <c r="AT12" s="16">
        <f>STDEVP(B$6:B13)</f>
        <v>0.9921567416492215</v>
      </c>
      <c r="AU12" s="16">
        <f>STDEVP(C$6:C13)</f>
        <v>1.3169567191065923</v>
      </c>
      <c r="AV12" s="16">
        <f>STDEVP(D$6:D13)</f>
        <v>1.6393596310755</v>
      </c>
      <c r="AW12" s="16">
        <f>STDEVP(E$6:E13)</f>
        <v>0.8660254037844386</v>
      </c>
      <c r="AX12" s="16">
        <f>STDEVP(F$6:F13)</f>
        <v>0.9921567416492215</v>
      </c>
      <c r="AY12" s="16">
        <f>STDEVP(G$6:G13)</f>
        <v>1</v>
      </c>
      <c r="AZ12" s="16">
        <f>STDEVP(H$6:H13)</f>
        <v>0.33071891388307384</v>
      </c>
      <c r="BA12" s="16">
        <f>STDEVP(I$6:I13)</f>
        <v>0</v>
      </c>
      <c r="BB12" s="16">
        <f>STDEVP(J$6:J13)</f>
        <v>0</v>
      </c>
      <c r="BC12" s="16">
        <f>STDEVP(K$6:K13)</f>
        <v>3.072051431861127</v>
      </c>
      <c r="BE12" s="39">
        <f t="shared" si="11"/>
        <v>0</v>
      </c>
      <c r="BF12" s="39">
        <f t="shared" si="12"/>
        <v>0</v>
      </c>
      <c r="BG12" s="39">
        <f t="shared" si="13"/>
        <v>0</v>
      </c>
      <c r="BH12" s="39">
        <f t="shared" si="14"/>
        <v>0</v>
      </c>
      <c r="BI12" s="39">
        <f t="shared" si="15"/>
        <v>1</v>
      </c>
      <c r="BJ12" s="39">
        <f t="shared" si="16"/>
        <v>6</v>
      </c>
    </row>
    <row r="13" spans="2:62" ht="14.25">
      <c r="B13" s="3">
        <f>'原始数据表'!B13</f>
        <v>15</v>
      </c>
      <c r="C13" s="3">
        <f>'原始数据表'!C13</f>
        <v>18</v>
      </c>
      <c r="D13" s="3">
        <f>'原始数据表'!D13</f>
        <v>11</v>
      </c>
      <c r="E13" s="3">
        <f>'原始数据表'!E13</f>
        <v>10</v>
      </c>
      <c r="F13" s="3">
        <f>'原始数据表'!F13</f>
        <v>10</v>
      </c>
      <c r="G13" s="3">
        <f>'原始数据表'!G13</f>
        <v>12</v>
      </c>
      <c r="H13" s="3">
        <f>'原始数据表'!H13</f>
        <v>12</v>
      </c>
      <c r="I13" s="3">
        <f>'原始数据表'!I13</f>
        <v>0</v>
      </c>
      <c r="J13" s="3">
        <f>'原始数据表'!J13</f>
        <v>0</v>
      </c>
      <c r="K13" s="3">
        <f t="shared" si="0"/>
        <v>88</v>
      </c>
      <c r="L13">
        <v>8</v>
      </c>
      <c r="M13">
        <f ca="1" t="shared" si="1"/>
        <v>7</v>
      </c>
      <c r="N13">
        <f ca="1" t="shared" si="2"/>
        <v>11</v>
      </c>
      <c r="O13">
        <f ca="1" t="shared" si="3"/>
        <v>5</v>
      </c>
      <c r="P13">
        <f ca="1" t="shared" si="4"/>
        <v>6</v>
      </c>
      <c r="Q13">
        <f ca="1" t="shared" si="5"/>
        <v>5</v>
      </c>
      <c r="R13">
        <f ca="1" t="shared" si="6"/>
        <v>5</v>
      </c>
      <c r="S13">
        <f ca="1" t="shared" si="7"/>
        <v>12</v>
      </c>
      <c r="T13">
        <f ca="1" t="shared" si="8"/>
        <v>0</v>
      </c>
      <c r="U13">
        <f ca="1" t="shared" si="9"/>
        <v>0</v>
      </c>
      <c r="V13">
        <f ca="1" t="shared" si="10"/>
        <v>51</v>
      </c>
      <c r="X13">
        <f>AVERAGE(B$6:B14)</f>
        <v>15.444444444444445</v>
      </c>
      <c r="Y13">
        <f>AVERAGE(C$6:C14)</f>
        <v>19.77777777777778</v>
      </c>
      <c r="Z13">
        <f>AVERAGE(D$6:D14)</f>
        <v>10.555555555555555</v>
      </c>
      <c r="AA13">
        <f>AVERAGE(E$6:E14)</f>
        <v>11.555555555555555</v>
      </c>
      <c r="AB13">
        <f>AVERAGE(F$6:F14)</f>
        <v>12.444444444444445</v>
      </c>
      <c r="AC13">
        <f>AVERAGE(G$6:G14)</f>
        <v>10.777777777777779</v>
      </c>
      <c r="AD13">
        <f>AVERAGE(H$6:H14)</f>
        <v>11.88888888888889</v>
      </c>
      <c r="AE13">
        <f>AVERAGE(I$6:I14)</f>
        <v>0</v>
      </c>
      <c r="AF13">
        <f>AVERAGE(J$6:J14)</f>
        <v>0</v>
      </c>
      <c r="AG13">
        <f>AVERAGE(K$6:K14)</f>
        <v>92.44444444444444</v>
      </c>
      <c r="AI13">
        <f>AVERAGE(M$6:M14)</f>
        <v>5.444444444444445</v>
      </c>
      <c r="AJ13">
        <f>AVERAGE(N$6:N14)</f>
        <v>8.333333333333334</v>
      </c>
      <c r="AK13">
        <f>AVERAGE(O$6:O14)</f>
        <v>4.777777777777778</v>
      </c>
      <c r="AL13">
        <f>AVERAGE(P$6:P14)</f>
        <v>3.5555555555555554</v>
      </c>
      <c r="AM13">
        <f>AVERAGE(Q$6:Q14)</f>
        <v>3.2222222222222223</v>
      </c>
      <c r="AN13">
        <f>AVERAGE(R$6:R14)</f>
        <v>4.111111111111111</v>
      </c>
      <c r="AO13">
        <f>AVERAGE(S$6:S14)</f>
        <v>4.222222222222222</v>
      </c>
      <c r="AP13">
        <f>AVERAGE(T$6:T14)</f>
        <v>0</v>
      </c>
      <c r="AQ13">
        <f>AVERAGE(U$6:U14)</f>
        <v>0</v>
      </c>
      <c r="AR13">
        <f>AVERAGE(V$6:V14)</f>
        <v>33.666666666666664</v>
      </c>
      <c r="AT13" s="16">
        <f>STDEVP(B$6:B14)</f>
        <v>0.955813918560289</v>
      </c>
      <c r="AU13" s="16">
        <f>STDEVP(C$6:C14)</f>
        <v>2.096440251568137</v>
      </c>
      <c r="AV13" s="16">
        <f>STDEVP(D$6:D14)</f>
        <v>1.6405358955814873</v>
      </c>
      <c r="AW13" s="16">
        <f>STDEVP(E$6:E14)</f>
        <v>0.8314794192830948</v>
      </c>
      <c r="AX13" s="16">
        <f>STDEVP(F$6:F14)</f>
        <v>0.955813918560289</v>
      </c>
      <c r="AY13" s="16">
        <f>STDEVP(G$6:G14)</f>
        <v>1.1331154474650682</v>
      </c>
      <c r="AZ13" s="16">
        <f>STDEVP(H$6:H14)</f>
        <v>0.31426968052735893</v>
      </c>
      <c r="BA13" s="16">
        <f>STDEVP(I$6:I14)</f>
        <v>0</v>
      </c>
      <c r="BB13" s="16">
        <f>STDEVP(J$6:J14)</f>
        <v>0</v>
      </c>
      <c r="BC13" s="16">
        <f>STDEVP(K$6:K14)</f>
        <v>3.6851386559503956</v>
      </c>
      <c r="BE13" s="39">
        <f t="shared" si="11"/>
        <v>0</v>
      </c>
      <c r="BF13" s="39">
        <f t="shared" si="12"/>
        <v>0</v>
      </c>
      <c r="BG13" s="39">
        <f t="shared" si="13"/>
        <v>0</v>
      </c>
      <c r="BH13" s="39">
        <f t="shared" si="14"/>
        <v>0</v>
      </c>
      <c r="BI13" s="39">
        <f t="shared" si="15"/>
        <v>2</v>
      </c>
      <c r="BJ13" s="39">
        <f t="shared" si="16"/>
        <v>6</v>
      </c>
    </row>
    <row r="14" spans="2:62" ht="14.25">
      <c r="B14" s="3">
        <f>'原始数据表'!B14</f>
        <v>16</v>
      </c>
      <c r="C14" s="3">
        <f>'原始数据表'!C14</f>
        <v>15</v>
      </c>
      <c r="D14" s="3">
        <f>'原始数据表'!D14</f>
        <v>9</v>
      </c>
      <c r="E14" s="3">
        <f>'原始数据表'!E14</f>
        <v>12</v>
      </c>
      <c r="F14" s="3">
        <f>'原始数据表'!F14</f>
        <v>13</v>
      </c>
      <c r="G14" s="3">
        <f>'原始数据表'!G14</f>
        <v>9</v>
      </c>
      <c r="H14" s="3">
        <f>'原始数据表'!H14</f>
        <v>12</v>
      </c>
      <c r="I14" s="3">
        <f>'原始数据表'!I14</f>
        <v>0</v>
      </c>
      <c r="J14" s="3">
        <f>'原始数据表'!J14</f>
        <v>0</v>
      </c>
      <c r="K14" s="3">
        <f t="shared" si="0"/>
        <v>86</v>
      </c>
      <c r="L14">
        <v>9</v>
      </c>
      <c r="M14">
        <f ca="1" t="shared" si="1"/>
        <v>9</v>
      </c>
      <c r="N14">
        <f ca="1" t="shared" si="2"/>
        <v>11</v>
      </c>
      <c r="O14">
        <f ca="1" t="shared" si="3"/>
        <v>7</v>
      </c>
      <c r="P14">
        <f ca="1" t="shared" si="4"/>
        <v>8</v>
      </c>
      <c r="Q14">
        <f ca="1" t="shared" si="5"/>
        <v>6</v>
      </c>
      <c r="R14">
        <f ca="1" t="shared" si="6"/>
        <v>6</v>
      </c>
      <c r="S14">
        <f ca="1" t="shared" si="7"/>
        <v>5</v>
      </c>
      <c r="T14">
        <f ca="1" t="shared" si="8"/>
        <v>0</v>
      </c>
      <c r="U14">
        <f ca="1" t="shared" si="9"/>
        <v>0</v>
      </c>
      <c r="V14">
        <f ca="1" t="shared" si="10"/>
        <v>52</v>
      </c>
      <c r="X14">
        <f>AVERAGE(B$6:B15)</f>
        <v>15.3</v>
      </c>
      <c r="Y14">
        <f>AVERAGE(C$6:C15)</f>
        <v>19.4</v>
      </c>
      <c r="Z14">
        <f>AVERAGE(D$6:D15)</f>
        <v>10.4</v>
      </c>
      <c r="AA14">
        <f>AVERAGE(E$6:E15)</f>
        <v>11.6</v>
      </c>
      <c r="AB14">
        <f>AVERAGE(F$6:F15)</f>
        <v>12.5</v>
      </c>
      <c r="AC14">
        <f>AVERAGE(G$6:G15)</f>
        <v>10.5</v>
      </c>
      <c r="AD14">
        <f>AVERAGE(H$6:H15)</f>
        <v>11.9</v>
      </c>
      <c r="AE14">
        <f>AVERAGE(I$6:I15)</f>
        <v>0</v>
      </c>
      <c r="AF14">
        <f>AVERAGE(J$6:J15)</f>
        <v>0</v>
      </c>
      <c r="AG14">
        <f>AVERAGE(K$6:K15)</f>
        <v>91.6</v>
      </c>
      <c r="AI14">
        <f>AVERAGE(M$6:M15)</f>
        <v>6</v>
      </c>
      <c r="AJ14">
        <f>AVERAGE(N$6:N15)</f>
        <v>8.3</v>
      </c>
      <c r="AK14">
        <f>AVERAGE(O$6:O15)</f>
        <v>5.4</v>
      </c>
      <c r="AL14">
        <f>AVERAGE(P$6:P15)</f>
        <v>4</v>
      </c>
      <c r="AM14">
        <f>AVERAGE(Q$6:Q15)</f>
        <v>3.6</v>
      </c>
      <c r="AN14">
        <f>AVERAGE(R$6:R15)</f>
        <v>3.8</v>
      </c>
      <c r="AO14">
        <f>AVERAGE(S$6:S15)</f>
        <v>4.4</v>
      </c>
      <c r="AP14">
        <f>AVERAGE(T$6:T15)</f>
        <v>0</v>
      </c>
      <c r="AQ14">
        <f>AVERAGE(U$6:U15)</f>
        <v>0</v>
      </c>
      <c r="AR14">
        <f>AVERAGE(V$6:V15)</f>
        <v>35.5</v>
      </c>
      <c r="AT14" s="16">
        <f>STDEVP(B$6:B15)</f>
        <v>1.0049875621120845</v>
      </c>
      <c r="AU14" s="16">
        <f>STDEVP(C$6:C15)</f>
        <v>2.289104628451921</v>
      </c>
      <c r="AV14" s="16">
        <f>STDEVP(D$6:D15)</f>
        <v>1.6248076809271947</v>
      </c>
      <c r="AW14" s="16">
        <f>STDEVP(E$6:E15)</f>
        <v>0.8000000000000057</v>
      </c>
      <c r="AX14" s="16">
        <f>STDEVP(F$6:F15)</f>
        <v>0.9219544457292888</v>
      </c>
      <c r="AY14" s="16">
        <f>STDEVP(G$6:G15)</f>
        <v>1.3601470508735443</v>
      </c>
      <c r="AZ14" s="16">
        <f>STDEVP(H$6:H15)</f>
        <v>0.30000000000001514</v>
      </c>
      <c r="BA14" s="16">
        <f>STDEVP(I$6:I15)</f>
        <v>0</v>
      </c>
      <c r="BB14" s="16">
        <f>STDEVP(J$6:J15)</f>
        <v>0</v>
      </c>
      <c r="BC14" s="16">
        <f>STDEVP(K$6:K15)</f>
        <v>4.317406628984513</v>
      </c>
      <c r="BE14" s="39">
        <f t="shared" si="11"/>
        <v>0</v>
      </c>
      <c r="BF14" s="39">
        <f t="shared" si="12"/>
        <v>0</v>
      </c>
      <c r="BG14" s="39">
        <f t="shared" si="13"/>
        <v>0</v>
      </c>
      <c r="BH14" s="39">
        <f t="shared" si="14"/>
        <v>0</v>
      </c>
      <c r="BI14" s="39">
        <f t="shared" si="15"/>
        <v>3</v>
      </c>
      <c r="BJ14" s="39">
        <f t="shared" si="16"/>
        <v>6</v>
      </c>
    </row>
    <row r="15" spans="2:62" ht="14.25">
      <c r="B15" s="3">
        <f>'原始数据表'!B15</f>
        <v>14</v>
      </c>
      <c r="C15" s="3">
        <f>'原始数据表'!C15</f>
        <v>16</v>
      </c>
      <c r="D15" s="3">
        <f>'原始数据表'!D15</f>
        <v>9</v>
      </c>
      <c r="E15" s="3">
        <f>'原始数据表'!E15</f>
        <v>12</v>
      </c>
      <c r="F15" s="3">
        <f>'原始数据表'!F15</f>
        <v>13</v>
      </c>
      <c r="G15" s="3">
        <f>'原始数据表'!G15</f>
        <v>8</v>
      </c>
      <c r="H15" s="3">
        <f>'原始数据表'!H15</f>
        <v>12</v>
      </c>
      <c r="I15" s="3">
        <f>'原始数据表'!I15</f>
        <v>0</v>
      </c>
      <c r="J15" s="3">
        <f>'原始数据表'!J15</f>
        <v>0</v>
      </c>
      <c r="K15" s="3">
        <f t="shared" si="0"/>
        <v>84</v>
      </c>
      <c r="L15">
        <v>10</v>
      </c>
      <c r="M15">
        <f ca="1" t="shared" si="1"/>
        <v>11</v>
      </c>
      <c r="N15">
        <f ca="1" t="shared" si="2"/>
        <v>8</v>
      </c>
      <c r="O15">
        <f ca="1" t="shared" si="3"/>
        <v>11</v>
      </c>
      <c r="P15">
        <f ca="1" t="shared" si="4"/>
        <v>8</v>
      </c>
      <c r="Q15">
        <f ca="1" t="shared" si="5"/>
        <v>7</v>
      </c>
      <c r="R15">
        <f ca="1" t="shared" si="6"/>
        <v>1</v>
      </c>
      <c r="S15">
        <f ca="1" t="shared" si="7"/>
        <v>6</v>
      </c>
      <c r="T15">
        <f ca="1" t="shared" si="8"/>
        <v>0</v>
      </c>
      <c r="U15">
        <f ca="1" t="shared" si="9"/>
        <v>0</v>
      </c>
      <c r="V15">
        <f ca="1" t="shared" si="10"/>
        <v>52</v>
      </c>
      <c r="X15">
        <f>AVERAGE(B$6:B16)</f>
        <v>15.272727272727273</v>
      </c>
      <c r="Y15">
        <f>AVERAGE(C$6:C16)</f>
        <v>19</v>
      </c>
      <c r="Z15">
        <f>AVERAGE(D$6:D16)</f>
        <v>10.363636363636363</v>
      </c>
      <c r="AA15">
        <f>AVERAGE(E$6:E16)</f>
        <v>11.636363636363637</v>
      </c>
      <c r="AB15">
        <f>AVERAGE(F$6:F16)</f>
        <v>12.545454545454545</v>
      </c>
      <c r="AC15">
        <f>AVERAGE(G$6:G16)</f>
        <v>10.181818181818182</v>
      </c>
      <c r="AD15">
        <f>AVERAGE(H$6:H16)</f>
        <v>11.909090909090908</v>
      </c>
      <c r="AE15">
        <f>AVERAGE(I$6:I16)</f>
        <v>0</v>
      </c>
      <c r="AF15">
        <f>AVERAGE(J$6:J16)</f>
        <v>0</v>
      </c>
      <c r="AG15">
        <f>AVERAGE(K$6:K16)</f>
        <v>90.9090909090909</v>
      </c>
      <c r="AI15">
        <f>AVERAGE(M$6:M16)</f>
        <v>6.181818181818182</v>
      </c>
      <c r="AJ15">
        <f>AVERAGE(N$6:N16)</f>
        <v>8.727272727272727</v>
      </c>
      <c r="AK15">
        <f>AVERAGE(O$6:O16)</f>
        <v>5.454545454545454</v>
      </c>
      <c r="AL15">
        <f>AVERAGE(P$6:P16)</f>
        <v>4.090909090909091</v>
      </c>
      <c r="AM15">
        <f>AVERAGE(Q$6:Q16)</f>
        <v>3.8181818181818183</v>
      </c>
      <c r="AN15">
        <f>AVERAGE(R$6:R16)</f>
        <v>4.181818181818182</v>
      </c>
      <c r="AO15">
        <f>AVERAGE(S$6:S16)</f>
        <v>4.636363636363637</v>
      </c>
      <c r="AP15">
        <f>AVERAGE(T$6:T16)</f>
        <v>0</v>
      </c>
      <c r="AQ15">
        <f>AVERAGE(U$6:U16)</f>
        <v>0</v>
      </c>
      <c r="AR15">
        <f>AVERAGE(V$6:V16)</f>
        <v>37.09090909090909</v>
      </c>
      <c r="AT15" s="16">
        <f>STDEVP(B$6:B16)</f>
        <v>0.9620913858416614</v>
      </c>
      <c r="AU15" s="16">
        <f>STDEVP(C$6:C16)</f>
        <v>2.522624895547565</v>
      </c>
      <c r="AV15" s="16">
        <f>STDEVP(D$6:D16)</f>
        <v>1.5534552264213681</v>
      </c>
      <c r="AW15" s="16">
        <f>STDEVP(E$6:E16)</f>
        <v>0.7713892158398676</v>
      </c>
      <c r="AX15" s="16">
        <f>STDEVP(F$6:F16)</f>
        <v>0.8907235428302477</v>
      </c>
      <c r="AY15" s="16">
        <f>STDEVP(G$6:G16)</f>
        <v>1.6414063713879836</v>
      </c>
      <c r="AZ15" s="16">
        <f>STDEVP(H$6:H16)</f>
        <v>0.2874797872880476</v>
      </c>
      <c r="BA15" s="16">
        <f>STDEVP(I$6:I16)</f>
        <v>0</v>
      </c>
      <c r="BB15" s="16">
        <f>STDEVP(J$6:J16)</f>
        <v>0</v>
      </c>
      <c r="BC15" s="16">
        <f>STDEVP(K$6:K16)</f>
        <v>4.660365679264082</v>
      </c>
      <c r="BE15" s="39">
        <f t="shared" si="11"/>
        <v>0</v>
      </c>
      <c r="BF15" s="39">
        <f t="shared" si="12"/>
        <v>0</v>
      </c>
      <c r="BG15" s="39">
        <f t="shared" si="13"/>
        <v>0</v>
      </c>
      <c r="BH15" s="39">
        <f t="shared" si="14"/>
        <v>0</v>
      </c>
      <c r="BI15" s="39">
        <f t="shared" si="15"/>
        <v>4</v>
      </c>
      <c r="BJ15" s="39">
        <f t="shared" si="16"/>
        <v>6</v>
      </c>
    </row>
    <row r="16" spans="2:62" ht="14.25">
      <c r="B16" s="3">
        <f>'原始数据表'!B16</f>
        <v>15</v>
      </c>
      <c r="C16" s="3">
        <f>'原始数据表'!C16</f>
        <v>15</v>
      </c>
      <c r="D16" s="3">
        <f>'原始数据表'!D16</f>
        <v>10</v>
      </c>
      <c r="E16" s="3">
        <f>'原始数据表'!E16</f>
        <v>12</v>
      </c>
      <c r="F16" s="3">
        <f>'原始数据表'!F16</f>
        <v>13</v>
      </c>
      <c r="G16" s="3">
        <f>'原始数据表'!G16</f>
        <v>7</v>
      </c>
      <c r="H16" s="3">
        <f>'原始数据表'!H16</f>
        <v>12</v>
      </c>
      <c r="I16" s="3">
        <f>'原始数据表'!I16</f>
        <v>0</v>
      </c>
      <c r="J16" s="3">
        <f>'原始数据表'!J16</f>
        <v>0</v>
      </c>
      <c r="K16" s="3">
        <f t="shared" si="0"/>
        <v>84</v>
      </c>
      <c r="L16">
        <v>11</v>
      </c>
      <c r="M16">
        <f ca="1" t="shared" si="1"/>
        <v>8</v>
      </c>
      <c r="N16">
        <f ca="1" t="shared" si="2"/>
        <v>13</v>
      </c>
      <c r="O16">
        <f ca="1" t="shared" si="3"/>
        <v>6</v>
      </c>
      <c r="P16">
        <f ca="1" t="shared" si="4"/>
        <v>5</v>
      </c>
      <c r="Q16">
        <f ca="1" t="shared" si="5"/>
        <v>6</v>
      </c>
      <c r="R16">
        <f ca="1" t="shared" si="6"/>
        <v>8</v>
      </c>
      <c r="S16">
        <f ca="1" t="shared" si="7"/>
        <v>7</v>
      </c>
      <c r="T16">
        <f ca="1" t="shared" si="8"/>
        <v>0</v>
      </c>
      <c r="U16">
        <f ca="1" t="shared" si="9"/>
        <v>0</v>
      </c>
      <c r="V16">
        <f ca="1" t="shared" si="10"/>
        <v>53</v>
      </c>
      <c r="X16">
        <f>AVERAGE(B$6:B17)</f>
        <v>14.583333333333334</v>
      </c>
      <c r="Y16">
        <f>AVERAGE(C$6:C17)</f>
        <v>19.25</v>
      </c>
      <c r="Z16">
        <f>AVERAGE(D$6:D17)</f>
        <v>10.333333333333334</v>
      </c>
      <c r="AA16">
        <f>AVERAGE(E$6:E17)</f>
        <v>11.583333333333334</v>
      </c>
      <c r="AB16">
        <f>AVERAGE(F$6:F17)</f>
        <v>12.5</v>
      </c>
      <c r="AC16">
        <f>AVERAGE(G$6:G17)</f>
        <v>10</v>
      </c>
      <c r="AD16">
        <f>AVERAGE(H$6:H17)</f>
        <v>11.916666666666666</v>
      </c>
      <c r="AE16">
        <f>AVERAGE(I$6:I17)</f>
        <v>0</v>
      </c>
      <c r="AF16">
        <f>AVERAGE(J$6:J17)</f>
        <v>0</v>
      </c>
      <c r="AG16">
        <f>AVERAGE(K$6:K17)</f>
        <v>90.16666666666667</v>
      </c>
      <c r="AI16">
        <f>AVERAGE(M$6:M17)</f>
        <v>6.5</v>
      </c>
      <c r="AJ16">
        <f>AVERAGE(N$6:N17)</f>
        <v>9</v>
      </c>
      <c r="AK16">
        <f>AVERAGE(O$6:O17)</f>
        <v>5.416666666666667</v>
      </c>
      <c r="AL16">
        <f>AVERAGE(P$6:P17)</f>
        <v>4.333333333333333</v>
      </c>
      <c r="AM16">
        <f>AVERAGE(Q$6:Q17)</f>
        <v>4.083333333333333</v>
      </c>
      <c r="AN16">
        <f>AVERAGE(R$6:R17)</f>
        <v>4.416666666666667</v>
      </c>
      <c r="AO16">
        <f>AVERAGE(S$6:S17)</f>
        <v>4.666666666666667</v>
      </c>
      <c r="AP16">
        <f>AVERAGE(T$6:T17)</f>
        <v>0</v>
      </c>
      <c r="AQ16">
        <f>AVERAGE(U$6:U17)</f>
        <v>0</v>
      </c>
      <c r="AR16">
        <f>AVERAGE(V$6:V17)</f>
        <v>38.416666666666664</v>
      </c>
      <c r="AT16" s="16">
        <f>STDEVP(B$6:B17)</f>
        <v>2.465033242958171</v>
      </c>
      <c r="AU16" s="16">
        <f>STDEVP(C$6:C17)</f>
        <v>2.553592241007427</v>
      </c>
      <c r="AV16" s="16">
        <f>STDEVP(D$6:D17)</f>
        <v>1.490711984999862</v>
      </c>
      <c r="AW16" s="16">
        <f>STDEVP(E$6:E17)</f>
        <v>0.7592027982620291</v>
      </c>
      <c r="AX16" s="16">
        <f>STDEVP(F$6:F17)</f>
        <v>0.8660254037844386</v>
      </c>
      <c r="AY16" s="16">
        <f>STDEVP(G$6:G17)</f>
        <v>1.6832508230603465</v>
      </c>
      <c r="AZ16" s="16">
        <f>STDEVP(H$6:H17)</f>
        <v>0.27638539919629473</v>
      </c>
      <c r="BA16" s="16">
        <f>STDEVP(I$6:I17)</f>
        <v>0</v>
      </c>
      <c r="BB16" s="16">
        <f>STDEVP(J$6:J17)</f>
        <v>0</v>
      </c>
      <c r="BC16" s="16">
        <f>STDEVP(K$6:K17)</f>
        <v>5.096294950473592</v>
      </c>
      <c r="BE16" s="39">
        <f t="shared" si="11"/>
        <v>0</v>
      </c>
      <c r="BF16" s="39">
        <f t="shared" si="12"/>
        <v>0</v>
      </c>
      <c r="BG16" s="39">
        <f t="shared" si="13"/>
        <v>0</v>
      </c>
      <c r="BH16" s="39">
        <f t="shared" si="14"/>
        <v>0</v>
      </c>
      <c r="BI16" s="39">
        <f t="shared" si="15"/>
        <v>5</v>
      </c>
      <c r="BJ16" s="39">
        <f t="shared" si="16"/>
        <v>6</v>
      </c>
    </row>
    <row r="17" spans="2:62" ht="14.25">
      <c r="B17" s="3">
        <f>'原始数据表'!B17</f>
        <v>7</v>
      </c>
      <c r="C17" s="3">
        <f>'原始数据表'!C17</f>
        <v>22</v>
      </c>
      <c r="D17" s="3">
        <f>'原始数据表'!D17</f>
        <v>10</v>
      </c>
      <c r="E17" s="3">
        <f>'原始数据表'!E17</f>
        <v>11</v>
      </c>
      <c r="F17" s="3">
        <f>'原始数据表'!F17</f>
        <v>12</v>
      </c>
      <c r="G17" s="3">
        <f>'原始数据表'!G17</f>
        <v>8</v>
      </c>
      <c r="H17" s="3">
        <f>'原始数据表'!H17</f>
        <v>12</v>
      </c>
      <c r="I17" s="3">
        <f>'原始数据表'!I17</f>
        <v>0</v>
      </c>
      <c r="J17" s="3">
        <f>'原始数据表'!J17</f>
        <v>0</v>
      </c>
      <c r="K17" s="3">
        <f t="shared" si="0"/>
        <v>82</v>
      </c>
      <c r="L17">
        <v>12</v>
      </c>
      <c r="M17">
        <f ca="1" t="shared" si="1"/>
        <v>10</v>
      </c>
      <c r="N17">
        <f ca="1" t="shared" si="2"/>
        <v>12</v>
      </c>
      <c r="O17">
        <f ca="1" t="shared" si="3"/>
        <v>5</v>
      </c>
      <c r="P17">
        <f ca="1" t="shared" si="4"/>
        <v>7</v>
      </c>
      <c r="Q17">
        <f ca="1" t="shared" si="5"/>
        <v>7</v>
      </c>
      <c r="R17">
        <f ca="1" t="shared" si="6"/>
        <v>7</v>
      </c>
      <c r="S17">
        <f ca="1" t="shared" si="7"/>
        <v>5</v>
      </c>
      <c r="T17">
        <f ca="1" t="shared" si="8"/>
        <v>0</v>
      </c>
      <c r="U17">
        <f ca="1" t="shared" si="9"/>
        <v>0</v>
      </c>
      <c r="V17">
        <f ca="1" t="shared" si="10"/>
        <v>53</v>
      </c>
      <c r="X17">
        <f>AVERAGE(B$6:B18)</f>
        <v>14.461538461538462</v>
      </c>
      <c r="Y17">
        <f>AVERAGE(C$6:C18)</f>
        <v>18.615384615384617</v>
      </c>
      <c r="Z17">
        <f>AVERAGE(D$6:D18)</f>
        <v>10.384615384615385</v>
      </c>
      <c r="AA17">
        <f>AVERAGE(E$6:E18)</f>
        <v>11.538461538461538</v>
      </c>
      <c r="AB17">
        <f>AVERAGE(F$6:F18)</f>
        <v>12.307692307692308</v>
      </c>
      <c r="AC17">
        <f>AVERAGE(G$6:G18)</f>
        <v>10.076923076923077</v>
      </c>
      <c r="AD17">
        <f>AVERAGE(H$6:H18)</f>
        <v>11.923076923076923</v>
      </c>
      <c r="AE17">
        <f>AVERAGE(I$6:I18)</f>
        <v>0</v>
      </c>
      <c r="AF17">
        <f>AVERAGE(J$6:J18)</f>
        <v>0</v>
      </c>
      <c r="AG17">
        <f>AVERAGE(K$6:K18)</f>
        <v>89.3076923076923</v>
      </c>
      <c r="AI17">
        <f>AVERAGE(M$6:M18)</f>
        <v>6.538461538461538</v>
      </c>
      <c r="AJ17">
        <f>AVERAGE(N$6:N18)</f>
        <v>9</v>
      </c>
      <c r="AK17">
        <f>AVERAGE(O$6:O18)</f>
        <v>5.538461538461538</v>
      </c>
      <c r="AL17">
        <f>AVERAGE(P$6:P18)</f>
        <v>4.461538461538462</v>
      </c>
      <c r="AM17">
        <f>AVERAGE(Q$6:Q18)</f>
        <v>4.3076923076923075</v>
      </c>
      <c r="AN17">
        <f>AVERAGE(R$6:R18)</f>
        <v>4.6923076923076925</v>
      </c>
      <c r="AO17">
        <f>AVERAGE(S$6:S18)</f>
        <v>5</v>
      </c>
      <c r="AP17">
        <f>AVERAGE(T$6:T18)</f>
        <v>0</v>
      </c>
      <c r="AQ17">
        <f>AVERAGE(U$6:U18)</f>
        <v>0</v>
      </c>
      <c r="AR17">
        <f>AVERAGE(V$6:V18)</f>
        <v>39.53846153846154</v>
      </c>
      <c r="AT17" s="16">
        <f>STDEVP(B$6:B18)</f>
        <v>2.405614734017211</v>
      </c>
      <c r="AU17" s="16">
        <f>STDEVP(C$6:C18)</f>
        <v>3.2942481700559756</v>
      </c>
      <c r="AV17" s="16">
        <f>STDEVP(D$6:D18)</f>
        <v>1.4432048491764402</v>
      </c>
      <c r="AW17" s="16">
        <f>STDEVP(E$6:E18)</f>
        <v>0.7457969011409764</v>
      </c>
      <c r="AX17" s="16">
        <f>STDEVP(F$6:F18)</f>
        <v>1.0658774200423842</v>
      </c>
      <c r="AY17" s="16">
        <f>STDEVP(G$6:G18)</f>
        <v>1.63902121174327</v>
      </c>
      <c r="AZ17" s="16">
        <f>STDEVP(H$6:H18)</f>
        <v>0.266469355010594</v>
      </c>
      <c r="BA17" s="16">
        <f>STDEVP(I$6:I18)</f>
        <v>0</v>
      </c>
      <c r="BB17" s="16">
        <f>STDEVP(J$6:J18)</f>
        <v>0</v>
      </c>
      <c r="BC17" s="16">
        <f>STDEVP(K$6:K18)</f>
        <v>5.729607522934199</v>
      </c>
      <c r="BE17" s="39">
        <f t="shared" si="11"/>
        <v>0</v>
      </c>
      <c r="BF17" s="39">
        <f t="shared" si="12"/>
        <v>0</v>
      </c>
      <c r="BG17" s="39">
        <f t="shared" si="13"/>
        <v>0</v>
      </c>
      <c r="BH17" s="39">
        <f t="shared" si="14"/>
        <v>0</v>
      </c>
      <c r="BI17" s="39">
        <f t="shared" si="15"/>
        <v>6</v>
      </c>
      <c r="BJ17" s="39">
        <f t="shared" si="16"/>
        <v>6</v>
      </c>
    </row>
    <row r="18" spans="2:62" ht="14.25">
      <c r="B18" s="3">
        <f>'原始数据表'!B18</f>
        <v>13</v>
      </c>
      <c r="C18" s="3">
        <f>'原始数据表'!C18</f>
        <v>11</v>
      </c>
      <c r="D18" s="3">
        <f>'原始数据表'!D18</f>
        <v>11</v>
      </c>
      <c r="E18" s="3">
        <f>'原始数据表'!E18</f>
        <v>11</v>
      </c>
      <c r="F18" s="3">
        <f>'原始数据表'!F18</f>
        <v>10</v>
      </c>
      <c r="G18" s="3">
        <f>'原始数据表'!G18</f>
        <v>11</v>
      </c>
      <c r="H18" s="3">
        <f>'原始数据表'!H18</f>
        <v>12</v>
      </c>
      <c r="I18" s="3">
        <f>'原始数据表'!I18</f>
        <v>0</v>
      </c>
      <c r="J18" s="3">
        <f>'原始数据表'!J18</f>
        <v>0</v>
      </c>
      <c r="K18" s="3">
        <f t="shared" si="0"/>
        <v>79</v>
      </c>
      <c r="L18">
        <v>13</v>
      </c>
      <c r="M18">
        <f ca="1" t="shared" si="1"/>
        <v>7</v>
      </c>
      <c r="N18">
        <f ca="1" t="shared" si="2"/>
        <v>9</v>
      </c>
      <c r="O18">
        <f ca="1" t="shared" si="3"/>
        <v>7</v>
      </c>
      <c r="P18">
        <f ca="1" t="shared" si="4"/>
        <v>6</v>
      </c>
      <c r="Q18">
        <f ca="1" t="shared" si="5"/>
        <v>7</v>
      </c>
      <c r="R18">
        <f ca="1" t="shared" si="6"/>
        <v>8</v>
      </c>
      <c r="S18">
        <f ca="1" t="shared" si="7"/>
        <v>9</v>
      </c>
      <c r="T18">
        <f ca="1" t="shared" si="8"/>
        <v>0</v>
      </c>
      <c r="U18">
        <f ca="1" t="shared" si="9"/>
        <v>0</v>
      </c>
      <c r="V18">
        <f ca="1" t="shared" si="10"/>
        <v>53</v>
      </c>
      <c r="X18">
        <f>AVERAGE(B$6:B19)</f>
        <v>14.571428571428571</v>
      </c>
      <c r="Y18">
        <f>AVERAGE(C$6:C19)</f>
        <v>18.571428571428573</v>
      </c>
      <c r="Z18">
        <f>AVERAGE(D$6:D19)</f>
        <v>10.285714285714286</v>
      </c>
      <c r="AA18">
        <f>AVERAGE(E$6:E19)</f>
        <v>11.428571428571429</v>
      </c>
      <c r="AB18">
        <f>AVERAGE(F$6:F19)</f>
        <v>12</v>
      </c>
      <c r="AC18">
        <f>AVERAGE(G$6:G19)</f>
        <v>9.785714285714286</v>
      </c>
      <c r="AD18">
        <f>AVERAGE(H$6:H19)</f>
        <v>11.928571428571429</v>
      </c>
      <c r="AE18">
        <f>AVERAGE(I$6:I19)</f>
        <v>0</v>
      </c>
      <c r="AF18">
        <f>AVERAGE(J$6:J19)</f>
        <v>0</v>
      </c>
      <c r="AG18">
        <f>AVERAGE(K$6:K19)</f>
        <v>88.57142857142857</v>
      </c>
      <c r="AI18">
        <f>AVERAGE(M$6:M19)</f>
        <v>6.571428571428571</v>
      </c>
      <c r="AJ18">
        <f>AVERAGE(N$6:N19)</f>
        <v>9.214285714285714</v>
      </c>
      <c r="AK18">
        <f>AVERAGE(O$6:O19)</f>
        <v>5.571428571428571</v>
      </c>
      <c r="AL18">
        <f>AVERAGE(P$6:P19)</f>
        <v>4.5</v>
      </c>
      <c r="AM18">
        <f>AVERAGE(Q$6:Q19)</f>
        <v>4.428571428571429</v>
      </c>
      <c r="AN18">
        <f>AVERAGE(R$6:R19)</f>
        <v>4.857142857142857</v>
      </c>
      <c r="AO18">
        <f>AVERAGE(S$6:S19)</f>
        <v>5.357142857142857</v>
      </c>
      <c r="AP18">
        <f>AVERAGE(T$6:T19)</f>
        <v>0</v>
      </c>
      <c r="AQ18">
        <f>AVERAGE(U$6:U19)</f>
        <v>0</v>
      </c>
      <c r="AR18">
        <f>AVERAGE(V$6:V19)</f>
        <v>40.5</v>
      </c>
      <c r="AT18" s="16">
        <f>STDEVP(B$6:B19)</f>
        <v>2.351725376164906</v>
      </c>
      <c r="AU18" s="16">
        <f>STDEVP(C$6:C19)</f>
        <v>3.1783707801838568</v>
      </c>
      <c r="AV18" s="16">
        <f>STDEVP(D$6:D19)</f>
        <v>1.4356965173029852</v>
      </c>
      <c r="AW18" s="16">
        <f>STDEVP(E$6:E19)</f>
        <v>0.8206518066482856</v>
      </c>
      <c r="AX18" s="16">
        <f>STDEVP(F$6:F19)</f>
        <v>1.5118578920369088</v>
      </c>
      <c r="AY18" s="16">
        <f>STDEVP(G$6:G19)</f>
        <v>1.8965597210502512</v>
      </c>
      <c r="AZ18" s="16">
        <f>STDEVP(H$6:H19)</f>
        <v>0.25753937681884287</v>
      </c>
      <c r="BA18" s="16">
        <f>STDEVP(I$6:I19)</f>
        <v>0</v>
      </c>
      <c r="BB18" s="16">
        <f>STDEVP(J$6:J19)</f>
        <v>0</v>
      </c>
      <c r="BC18" s="16">
        <f>STDEVP(K$6:K19)</f>
        <v>6.126223326397554</v>
      </c>
      <c r="BE18" s="39">
        <f t="shared" si="11"/>
        <v>0</v>
      </c>
      <c r="BF18" s="39">
        <f t="shared" si="12"/>
        <v>0</v>
      </c>
      <c r="BG18" s="39">
        <f t="shared" si="13"/>
        <v>0</v>
      </c>
      <c r="BH18" s="39">
        <f t="shared" si="14"/>
        <v>1</v>
      </c>
      <c r="BI18" s="39">
        <f t="shared" si="15"/>
        <v>6</v>
      </c>
      <c r="BJ18" s="39">
        <f t="shared" si="16"/>
        <v>6</v>
      </c>
    </row>
    <row r="19" spans="2:62" ht="14.25">
      <c r="B19" s="3">
        <f>'原始数据表'!B19</f>
        <v>16</v>
      </c>
      <c r="C19" s="3">
        <f>'原始数据表'!C19</f>
        <v>18</v>
      </c>
      <c r="D19" s="3">
        <f>'原始数据表'!D19</f>
        <v>9</v>
      </c>
      <c r="E19" s="3">
        <f>'原始数据表'!E19</f>
        <v>10</v>
      </c>
      <c r="F19" s="3">
        <f>'原始数据表'!F19</f>
        <v>8</v>
      </c>
      <c r="G19" s="3">
        <f>'原始数据表'!G19</f>
        <v>6</v>
      </c>
      <c r="H19" s="3">
        <f>'原始数据表'!H19</f>
        <v>12</v>
      </c>
      <c r="I19" s="3">
        <f>'原始数据表'!I19</f>
        <v>0</v>
      </c>
      <c r="J19" s="3">
        <f>'原始数据表'!J19</f>
        <v>0</v>
      </c>
      <c r="K19" s="3">
        <f t="shared" si="0"/>
        <v>79</v>
      </c>
      <c r="L19">
        <v>14</v>
      </c>
      <c r="M19">
        <f ca="1" t="shared" si="1"/>
        <v>7</v>
      </c>
      <c r="N19">
        <f ca="1" t="shared" si="2"/>
        <v>12</v>
      </c>
      <c r="O19">
        <f ca="1" t="shared" si="3"/>
        <v>6</v>
      </c>
      <c r="P19">
        <f ca="1" t="shared" si="4"/>
        <v>5</v>
      </c>
      <c r="Q19">
        <f ca="1" t="shared" si="5"/>
        <v>6</v>
      </c>
      <c r="R19">
        <f ca="1" t="shared" si="6"/>
        <v>7</v>
      </c>
      <c r="S19">
        <f ca="1" t="shared" si="7"/>
        <v>10</v>
      </c>
      <c r="T19">
        <f ca="1" t="shared" si="8"/>
        <v>0</v>
      </c>
      <c r="U19">
        <f ca="1" t="shared" si="9"/>
        <v>0</v>
      </c>
      <c r="V19">
        <f ca="1" t="shared" si="10"/>
        <v>53</v>
      </c>
      <c r="X19">
        <f>AVERAGE(B$6:B20)</f>
        <v>14.6</v>
      </c>
      <c r="Y19">
        <f>AVERAGE(C$6:C20)</f>
        <v>18.466666666666665</v>
      </c>
      <c r="Z19">
        <f>AVERAGE(D$6:D20)</f>
        <v>10.266666666666667</v>
      </c>
      <c r="AA19">
        <f>AVERAGE(E$6:E20)</f>
        <v>11.4</v>
      </c>
      <c r="AB19">
        <f>AVERAGE(F$6:F20)</f>
        <v>11.8</v>
      </c>
      <c r="AC19">
        <f>AVERAGE(G$6:G20)</f>
        <v>9.6</v>
      </c>
      <c r="AD19">
        <f>AVERAGE(H$6:H20)</f>
        <v>11.733333333333333</v>
      </c>
      <c r="AE19">
        <f>AVERAGE(I$6:I20)</f>
        <v>0</v>
      </c>
      <c r="AF19">
        <f>AVERAGE(J$6:J20)</f>
        <v>0</v>
      </c>
      <c r="AG19">
        <f>AVERAGE(K$6:K20)</f>
        <v>87.86666666666666</v>
      </c>
      <c r="AI19">
        <f>AVERAGE(M$6:M20)</f>
        <v>6.933333333333334</v>
      </c>
      <c r="AJ19">
        <f>AVERAGE(N$6:N20)</f>
        <v>9.666666666666666</v>
      </c>
      <c r="AK19">
        <f>AVERAGE(O$6:O20)</f>
        <v>5.4</v>
      </c>
      <c r="AL19">
        <f>AVERAGE(P$6:P20)</f>
        <v>4.333333333333333</v>
      </c>
      <c r="AM19">
        <f>AVERAGE(Q$6:Q20)</f>
        <v>4.933333333333334</v>
      </c>
      <c r="AN19">
        <f>AVERAGE(R$6:R20)</f>
        <v>5.066666666666666</v>
      </c>
      <c r="AO19">
        <f>AVERAGE(S$6:S20)</f>
        <v>5.133333333333334</v>
      </c>
      <c r="AP19">
        <f>AVERAGE(T$6:T20)</f>
        <v>0</v>
      </c>
      <c r="AQ19">
        <f>AVERAGE(U$6:U20)</f>
        <v>0</v>
      </c>
      <c r="AR19">
        <f>AVERAGE(V$6:V20)</f>
        <v>41.46666666666667</v>
      </c>
      <c r="AT19" s="16">
        <f>STDEVP(B$6:B20)</f>
        <v>2.2744962812309293</v>
      </c>
      <c r="AU19" s="16">
        <f>STDEVP(C$6:C20)</f>
        <v>3.095516470998376</v>
      </c>
      <c r="AV19" s="16">
        <f>STDEVP(D$6:D20)</f>
        <v>1.388844443733312</v>
      </c>
      <c r="AW19" s="16">
        <f>STDEVP(E$6:E20)</f>
        <v>0.7999999999999962</v>
      </c>
      <c r="AX19" s="16">
        <f>STDEVP(F$6:F20)</f>
        <v>1.6411378166788246</v>
      </c>
      <c r="AY19" s="16">
        <f>STDEVP(G$6:G20)</f>
        <v>1.959591794226541</v>
      </c>
      <c r="AZ19" s="16">
        <f>STDEVP(H$6:H20)</f>
        <v>0.7717224601860176</v>
      </c>
      <c r="BA19" s="16">
        <f>STDEVP(I$6:I20)</f>
        <v>0</v>
      </c>
      <c r="BB19" s="16">
        <f>STDEVP(J$6:J20)</f>
        <v>0</v>
      </c>
      <c r="BC19" s="16">
        <f>STDEVP(K$6:K20)</f>
        <v>6.479368967902853</v>
      </c>
      <c r="BE19" s="39">
        <f t="shared" si="11"/>
        <v>0</v>
      </c>
      <c r="BF19" s="39">
        <f t="shared" si="12"/>
        <v>0</v>
      </c>
      <c r="BG19" s="39">
        <f t="shared" si="13"/>
        <v>0</v>
      </c>
      <c r="BH19" s="39">
        <f t="shared" si="14"/>
        <v>2</v>
      </c>
      <c r="BI19" s="39">
        <f t="shared" si="15"/>
        <v>6</v>
      </c>
      <c r="BJ19" s="39">
        <f t="shared" si="16"/>
        <v>6</v>
      </c>
    </row>
    <row r="20" spans="2:62" ht="14.25">
      <c r="B20" s="3">
        <f>'原始数据表'!B20</f>
        <v>15</v>
      </c>
      <c r="C20" s="3">
        <f>'原始数据表'!C20</f>
        <v>17</v>
      </c>
      <c r="D20" s="3">
        <f>'原始数据表'!D20</f>
        <v>10</v>
      </c>
      <c r="E20" s="3">
        <f>'原始数据表'!E20</f>
        <v>11</v>
      </c>
      <c r="F20" s="3">
        <f>'原始数据表'!F20</f>
        <v>9</v>
      </c>
      <c r="G20" s="3">
        <f>'原始数据表'!G20</f>
        <v>7</v>
      </c>
      <c r="H20" s="3">
        <f>'原始数据表'!H20</f>
        <v>9</v>
      </c>
      <c r="I20" s="3">
        <f>'原始数据表'!I20</f>
        <v>0</v>
      </c>
      <c r="J20" s="3">
        <f>'原始数据表'!J20</f>
        <v>0</v>
      </c>
      <c r="K20" s="3">
        <f t="shared" si="0"/>
        <v>78</v>
      </c>
      <c r="L20">
        <v>15</v>
      </c>
      <c r="M20">
        <f ca="1" t="shared" si="1"/>
        <v>12</v>
      </c>
      <c r="N20">
        <f ca="1" t="shared" si="2"/>
        <v>16</v>
      </c>
      <c r="O20">
        <f ca="1" t="shared" si="3"/>
        <v>3</v>
      </c>
      <c r="P20">
        <f ca="1" t="shared" si="4"/>
        <v>2</v>
      </c>
      <c r="Q20">
        <f ca="1" t="shared" si="5"/>
        <v>12</v>
      </c>
      <c r="R20">
        <f ca="1" t="shared" si="6"/>
        <v>8</v>
      </c>
      <c r="S20">
        <f ca="1" t="shared" si="7"/>
        <v>2</v>
      </c>
      <c r="T20">
        <f ca="1" t="shared" si="8"/>
        <v>0</v>
      </c>
      <c r="U20">
        <f ca="1" t="shared" si="9"/>
        <v>0</v>
      </c>
      <c r="V20">
        <f ca="1" t="shared" si="10"/>
        <v>55</v>
      </c>
      <c r="X20">
        <f>AVERAGE(B$6:B21)</f>
        <v>14.5</v>
      </c>
      <c r="Y20">
        <f>AVERAGE(C$6:C21)</f>
        <v>18.625</v>
      </c>
      <c r="Z20">
        <f>AVERAGE(D$6:D21)</f>
        <v>10.3125</v>
      </c>
      <c r="AA20">
        <f>AVERAGE(E$6:E21)</f>
        <v>11.4375</v>
      </c>
      <c r="AB20">
        <f>AVERAGE(F$6:F21)</f>
        <v>11.6875</v>
      </c>
      <c r="AC20">
        <f>AVERAGE(G$6:G21)</f>
        <v>9.5</v>
      </c>
      <c r="AD20">
        <f>AVERAGE(H$6:H21)</f>
        <v>11.125</v>
      </c>
      <c r="AE20">
        <f>AVERAGE(I$6:I21)</f>
        <v>0</v>
      </c>
      <c r="AF20">
        <f>AVERAGE(J$6:J21)</f>
        <v>0</v>
      </c>
      <c r="AG20">
        <f>AVERAGE(K$6:K21)</f>
        <v>87.1875</v>
      </c>
      <c r="AI20">
        <f>AVERAGE(M$6:M21)</f>
        <v>7.0625</v>
      </c>
      <c r="AJ20">
        <f>AVERAGE(N$6:N21)</f>
        <v>10</v>
      </c>
      <c r="AK20">
        <f>AVERAGE(O$6:O21)</f>
        <v>5.625</v>
      </c>
      <c r="AL20">
        <f>AVERAGE(P$6:P21)</f>
        <v>4.6875</v>
      </c>
      <c r="AM20">
        <f>AVERAGE(Q$6:Q21)</f>
        <v>4.75</v>
      </c>
      <c r="AN20">
        <f>AVERAGE(R$6:R21)</f>
        <v>5.1875</v>
      </c>
      <c r="AO20">
        <f>AVERAGE(S$6:S21)</f>
        <v>5.3125</v>
      </c>
      <c r="AP20">
        <f>AVERAGE(T$6:T21)</f>
        <v>0</v>
      </c>
      <c r="AQ20">
        <f>AVERAGE(U$6:U21)</f>
        <v>0</v>
      </c>
      <c r="AR20">
        <f>AVERAGE(V$6:V21)</f>
        <v>42.625</v>
      </c>
      <c r="AT20" s="16">
        <f>STDEVP(B$6:B21)</f>
        <v>2.23606797749979</v>
      </c>
      <c r="AU20" s="16">
        <f>STDEVP(C$6:C21)</f>
        <v>3.059309562630104</v>
      </c>
      <c r="AV20" s="16">
        <f>STDEVP(D$6:D21)</f>
        <v>1.3564084008881692</v>
      </c>
      <c r="AW20" s="16">
        <f>STDEVP(E$6:E21)</f>
        <v>0.7880950133074057</v>
      </c>
      <c r="AX20" s="16">
        <f>STDEVP(F$6:F21)</f>
        <v>1.6476782908080085</v>
      </c>
      <c r="AY20" s="16">
        <f>STDEVP(G$6:G21)</f>
        <v>1.9364916731037085</v>
      </c>
      <c r="AZ20" s="16">
        <f>STDEVP(H$6:H21)</f>
        <v>2.4717149916606487</v>
      </c>
      <c r="BA20" s="16">
        <f>STDEVP(I$6:I21)</f>
        <v>0</v>
      </c>
      <c r="BB20" s="16">
        <f>STDEVP(J$6:J21)</f>
        <v>0</v>
      </c>
      <c r="BC20" s="16">
        <f>STDEVP(K$6:K21)</f>
        <v>6.802745309799566</v>
      </c>
      <c r="BE20" s="39">
        <f t="shared" si="11"/>
        <v>0</v>
      </c>
      <c r="BF20" s="39">
        <f t="shared" si="12"/>
        <v>0</v>
      </c>
      <c r="BG20" s="39">
        <f t="shared" si="13"/>
        <v>0</v>
      </c>
      <c r="BH20" s="39">
        <f t="shared" si="14"/>
        <v>3</v>
      </c>
      <c r="BI20" s="39">
        <f t="shared" si="15"/>
        <v>6</v>
      </c>
      <c r="BJ20" s="39">
        <f t="shared" si="16"/>
        <v>6</v>
      </c>
    </row>
    <row r="21" spans="2:62" ht="14.25">
      <c r="B21" s="3">
        <f>'原始数据表'!B21</f>
        <v>13</v>
      </c>
      <c r="C21" s="3">
        <f>'原始数据表'!C21</f>
        <v>21</v>
      </c>
      <c r="D21" s="3">
        <f>'原始数据表'!D21</f>
        <v>11</v>
      </c>
      <c r="E21" s="3">
        <f>'原始数据表'!E21</f>
        <v>12</v>
      </c>
      <c r="F21" s="3">
        <f>'原始数据表'!F21</f>
        <v>10</v>
      </c>
      <c r="G21" s="3">
        <f>'原始数据表'!G21</f>
        <v>8</v>
      </c>
      <c r="H21" s="3">
        <f>'原始数据表'!H21</f>
        <v>2</v>
      </c>
      <c r="I21" s="3">
        <f>'原始数据表'!I21</f>
        <v>0</v>
      </c>
      <c r="J21" s="3">
        <f>'原始数据表'!J21</f>
        <v>0</v>
      </c>
      <c r="K21" s="3">
        <f t="shared" si="0"/>
        <v>77</v>
      </c>
      <c r="L21">
        <v>16</v>
      </c>
      <c r="M21">
        <f ca="1" t="shared" si="1"/>
        <v>9</v>
      </c>
      <c r="N21">
        <f ca="1" t="shared" si="2"/>
        <v>15</v>
      </c>
      <c r="O21">
        <f ca="1" t="shared" si="3"/>
        <v>9</v>
      </c>
      <c r="P21">
        <f ca="1" t="shared" si="4"/>
        <v>10</v>
      </c>
      <c r="Q21">
        <f ca="1" t="shared" si="5"/>
        <v>2</v>
      </c>
      <c r="R21">
        <f ca="1" t="shared" si="6"/>
        <v>7</v>
      </c>
      <c r="S21">
        <f ca="1" t="shared" si="7"/>
        <v>8</v>
      </c>
      <c r="T21">
        <f ca="1" t="shared" si="8"/>
        <v>0</v>
      </c>
      <c r="U21">
        <f ca="1" t="shared" si="9"/>
        <v>0</v>
      </c>
      <c r="V21">
        <f ca="1" t="shared" si="10"/>
        <v>60</v>
      </c>
      <c r="X21">
        <f>AVERAGE(B$6:B22)</f>
        <v>14.117647058823529</v>
      </c>
      <c r="Y21">
        <f>AVERAGE(C$6:C22)</f>
        <v>18.470588235294116</v>
      </c>
      <c r="Z21">
        <f>AVERAGE(D$6:D22)</f>
        <v>10.235294117647058</v>
      </c>
      <c r="AA21">
        <f>AVERAGE(E$6:E22)</f>
        <v>11.352941176470589</v>
      </c>
      <c r="AB21">
        <f>AVERAGE(F$6:F22)</f>
        <v>11.647058823529411</v>
      </c>
      <c r="AC21">
        <f>AVERAGE(G$6:G22)</f>
        <v>9.529411764705882</v>
      </c>
      <c r="AD21">
        <f>AVERAGE(H$6:H22)</f>
        <v>11.058823529411764</v>
      </c>
      <c r="AE21">
        <f>AVERAGE(I$6:I22)</f>
        <v>0</v>
      </c>
      <c r="AF21">
        <f>AVERAGE(J$6:J22)</f>
        <v>0</v>
      </c>
      <c r="AG21">
        <f>AVERAGE(K$6:K22)</f>
        <v>86.41176470588235</v>
      </c>
      <c r="AI21">
        <f>AVERAGE(M$6:M22)</f>
        <v>7.411764705882353</v>
      </c>
      <c r="AJ21">
        <f>AVERAGE(N$6:N22)</f>
        <v>10.117647058823529</v>
      </c>
      <c r="AK21">
        <f>AVERAGE(O$6:O22)</f>
        <v>5.529411764705882</v>
      </c>
      <c r="AL21">
        <f>AVERAGE(P$6:P22)</f>
        <v>5.117647058823529</v>
      </c>
      <c r="AM21">
        <f>AVERAGE(Q$6:Q22)</f>
        <v>4.529411764705882</v>
      </c>
      <c r="AN21">
        <f>AVERAGE(R$6:R22)</f>
        <v>5.352941176470588</v>
      </c>
      <c r="AO21">
        <f>AVERAGE(S$6:S22)</f>
        <v>5.588235294117647</v>
      </c>
      <c r="AP21">
        <f>AVERAGE(T$6:T22)</f>
        <v>0</v>
      </c>
      <c r="AQ21">
        <f>AVERAGE(U$6:U22)</f>
        <v>0</v>
      </c>
      <c r="AR21">
        <f>AVERAGE(V$6:V22)</f>
        <v>43.64705882352941</v>
      </c>
      <c r="AT21" s="16">
        <f>STDEVP(B$6:B22)</f>
        <v>2.6542386288655266</v>
      </c>
      <c r="AU21" s="16">
        <f>STDEVP(C$6:C22)</f>
        <v>3.0315526415823806</v>
      </c>
      <c r="AV21" s="16">
        <f>STDEVP(D$6:D22)</f>
        <v>1.3516617991854174</v>
      </c>
      <c r="AW21" s="16">
        <f>STDEVP(E$6:E22)</f>
        <v>0.8360394355030564</v>
      </c>
      <c r="AX21" s="16">
        <f>STDEVP(F$6:F22)</f>
        <v>1.6066470922056093</v>
      </c>
      <c r="AY21" s="16">
        <f>STDEVP(G$6:G22)</f>
        <v>1.8823529411764708</v>
      </c>
      <c r="AZ21" s="16">
        <f>STDEVP(H$6:H22)</f>
        <v>2.4124819593423394</v>
      </c>
      <c r="BA21" s="16">
        <f>STDEVP(I$6:I22)</f>
        <v>0</v>
      </c>
      <c r="BB21" s="16">
        <f>STDEVP(J$6:J22)</f>
        <v>0</v>
      </c>
      <c r="BC21" s="16">
        <f>STDEVP(K$6:K22)</f>
        <v>7.292694358291749</v>
      </c>
      <c r="BE21" s="39">
        <f t="shared" si="11"/>
        <v>0</v>
      </c>
      <c r="BF21" s="39">
        <f t="shared" si="12"/>
        <v>0</v>
      </c>
      <c r="BG21" s="39">
        <f t="shared" si="13"/>
        <v>0</v>
      </c>
      <c r="BH21" s="39">
        <f t="shared" si="14"/>
        <v>4</v>
      </c>
      <c r="BI21" s="39">
        <f t="shared" si="15"/>
        <v>6</v>
      </c>
      <c r="BJ21" s="39">
        <f t="shared" si="16"/>
        <v>6</v>
      </c>
    </row>
    <row r="22" spans="2:62" ht="14.25">
      <c r="B22" s="3">
        <f>'原始数据表'!B22</f>
        <v>8</v>
      </c>
      <c r="C22" s="3">
        <f>'原始数据表'!C22</f>
        <v>16</v>
      </c>
      <c r="D22" s="3">
        <f>'原始数据表'!D22</f>
        <v>9</v>
      </c>
      <c r="E22" s="3">
        <f>'原始数据表'!E22</f>
        <v>10</v>
      </c>
      <c r="F22" s="3">
        <f>'原始数据表'!F22</f>
        <v>11</v>
      </c>
      <c r="G22" s="3">
        <f>'原始数据表'!G22</f>
        <v>10</v>
      </c>
      <c r="H22" s="3">
        <f>'原始数据表'!H22</f>
        <v>10</v>
      </c>
      <c r="I22" s="3">
        <f>'原始数据表'!I22</f>
        <v>0</v>
      </c>
      <c r="J22" s="3">
        <f>'原始数据表'!J22</f>
        <v>0</v>
      </c>
      <c r="K22" s="3">
        <f t="shared" si="0"/>
        <v>74</v>
      </c>
      <c r="L22">
        <v>17</v>
      </c>
      <c r="M22">
        <f ca="1" t="shared" si="1"/>
        <v>13</v>
      </c>
      <c r="N22">
        <f ca="1" t="shared" si="2"/>
        <v>12</v>
      </c>
      <c r="O22">
        <f ca="1" t="shared" si="3"/>
        <v>4</v>
      </c>
      <c r="P22">
        <f ca="1" t="shared" si="4"/>
        <v>12</v>
      </c>
      <c r="Q22">
        <f ca="1" t="shared" si="5"/>
        <v>1</v>
      </c>
      <c r="R22">
        <f ca="1" t="shared" si="6"/>
        <v>8</v>
      </c>
      <c r="S22">
        <f ca="1" t="shared" si="7"/>
        <v>10</v>
      </c>
      <c r="T22">
        <f ca="1" t="shared" si="8"/>
        <v>0</v>
      </c>
      <c r="U22">
        <f ca="1" t="shared" si="9"/>
        <v>0</v>
      </c>
      <c r="V22">
        <f ca="1" t="shared" si="10"/>
        <v>60</v>
      </c>
      <c r="X22">
        <f>AVERAGE(B$6:B23)</f>
        <v>14.055555555555555</v>
      </c>
      <c r="Y22">
        <f>AVERAGE(C$6:C23)</f>
        <v>18.444444444444443</v>
      </c>
      <c r="Z22">
        <f>AVERAGE(D$6:D23)</f>
        <v>10</v>
      </c>
      <c r="AA22">
        <f>AVERAGE(E$6:E23)</f>
        <v>11.38888888888889</v>
      </c>
      <c r="AB22">
        <f>AVERAGE(F$6:F23)</f>
        <v>11.444444444444445</v>
      </c>
      <c r="AC22">
        <f>AVERAGE(G$6:G23)</f>
        <v>9.333333333333334</v>
      </c>
      <c r="AD22">
        <f>AVERAGE(H$6:H23)</f>
        <v>11.055555555555555</v>
      </c>
      <c r="AE22">
        <f>AVERAGE(I$6:I23)</f>
        <v>0</v>
      </c>
      <c r="AF22">
        <f>AVERAGE(J$6:J23)</f>
        <v>0</v>
      </c>
      <c r="AG22">
        <f>AVERAGE(K$6:K23)</f>
        <v>85.72222222222223</v>
      </c>
      <c r="AI22">
        <f>AVERAGE(M$6:M23)</f>
        <v>7.444444444444445</v>
      </c>
      <c r="AJ22">
        <f>AVERAGE(N$6:N23)</f>
        <v>10.444444444444445</v>
      </c>
      <c r="AK22">
        <f>AVERAGE(O$6:O23)</f>
        <v>5.555555555555555</v>
      </c>
      <c r="AL22">
        <f>AVERAGE(P$6:P23)</f>
        <v>4.944444444444445</v>
      </c>
      <c r="AM22">
        <f>AVERAGE(Q$6:Q23)</f>
        <v>4.944444444444445</v>
      </c>
      <c r="AN22">
        <f>AVERAGE(R$6:R23)</f>
        <v>5.388888888888889</v>
      </c>
      <c r="AO22">
        <f>AVERAGE(S$6:S23)</f>
        <v>5.833333333333333</v>
      </c>
      <c r="AP22">
        <f>AVERAGE(T$6:T23)</f>
        <v>0</v>
      </c>
      <c r="AQ22">
        <f>AVERAGE(U$6:U23)</f>
        <v>0</v>
      </c>
      <c r="AR22">
        <f>AVERAGE(V$6:V23)</f>
        <v>44.55555555555556</v>
      </c>
      <c r="AT22" s="16">
        <f>STDEVP(B$6:B23)</f>
        <v>2.5921295882862667</v>
      </c>
      <c r="AU22" s="16">
        <f>STDEVP(C$6:C23)</f>
        <v>2.9481109247603543</v>
      </c>
      <c r="AV22" s="16">
        <f>STDEVP(D$6:D23)</f>
        <v>1.632993161855452</v>
      </c>
      <c r="AW22" s="16">
        <f>STDEVP(E$6:E23)</f>
        <v>0.8258927081843631</v>
      </c>
      <c r="AX22" s="16">
        <f>STDEVP(F$6:F23)</f>
        <v>1.770819716723246</v>
      </c>
      <c r="AY22" s="16">
        <f>STDEVP(G$6:G23)</f>
        <v>2</v>
      </c>
      <c r="AZ22" s="16">
        <f>STDEVP(H$6:H23)</f>
        <v>2.344549760667687</v>
      </c>
      <c r="BA22" s="16">
        <f>STDEVP(I$6:I23)</f>
        <v>0</v>
      </c>
      <c r="BB22" s="16">
        <f>STDEVP(J$6:J23)</f>
        <v>0</v>
      </c>
      <c r="BC22" s="16">
        <f>STDEVP(K$6:K23)</f>
        <v>7.6362116520603625</v>
      </c>
      <c r="BE22" s="39">
        <f t="shared" si="11"/>
        <v>0</v>
      </c>
      <c r="BF22" s="39">
        <f t="shared" si="12"/>
        <v>0</v>
      </c>
      <c r="BG22" s="39">
        <f t="shared" si="13"/>
        <v>0</v>
      </c>
      <c r="BH22" s="39">
        <f t="shared" si="14"/>
        <v>5</v>
      </c>
      <c r="BI22" s="39">
        <f t="shared" si="15"/>
        <v>6</v>
      </c>
      <c r="BJ22" s="39">
        <f t="shared" si="16"/>
        <v>6</v>
      </c>
    </row>
    <row r="23" spans="2:62" ht="14.25">
      <c r="B23" s="3">
        <f>'原始数据表'!B23</f>
        <v>13</v>
      </c>
      <c r="C23" s="3">
        <f>'原始数据表'!C23</f>
        <v>18</v>
      </c>
      <c r="D23" s="3">
        <f>'原始数据表'!D23</f>
        <v>6</v>
      </c>
      <c r="E23" s="3">
        <f>'原始数据表'!E23</f>
        <v>12</v>
      </c>
      <c r="F23" s="3">
        <f>'原始数据表'!F23</f>
        <v>8</v>
      </c>
      <c r="G23" s="3">
        <f>'原始数据表'!G23</f>
        <v>6</v>
      </c>
      <c r="H23" s="3">
        <f>'原始数据表'!H23</f>
        <v>11</v>
      </c>
      <c r="I23" s="3">
        <f>'原始数据表'!I23</f>
        <v>0</v>
      </c>
      <c r="J23" s="3">
        <f>'原始数据表'!J23</f>
        <v>0</v>
      </c>
      <c r="K23" s="3">
        <f t="shared" si="0"/>
        <v>74</v>
      </c>
      <c r="L23">
        <v>18</v>
      </c>
      <c r="M23">
        <f ca="1" t="shared" si="1"/>
        <v>8</v>
      </c>
      <c r="N23">
        <f ca="1" t="shared" si="2"/>
        <v>16</v>
      </c>
      <c r="O23">
        <f ca="1" t="shared" si="3"/>
        <v>6</v>
      </c>
      <c r="P23">
        <f ca="1" t="shared" si="4"/>
        <v>2</v>
      </c>
      <c r="Q23">
        <f ca="1" t="shared" si="5"/>
        <v>12</v>
      </c>
      <c r="R23">
        <f ca="1" t="shared" si="6"/>
        <v>6</v>
      </c>
      <c r="S23">
        <f ca="1" t="shared" si="7"/>
        <v>10</v>
      </c>
      <c r="T23">
        <f ca="1" t="shared" si="8"/>
        <v>0</v>
      </c>
      <c r="U23">
        <f ca="1" t="shared" si="9"/>
        <v>0</v>
      </c>
      <c r="V23">
        <f ca="1" t="shared" si="10"/>
        <v>60</v>
      </c>
      <c r="X23">
        <f>AVERAGE(B$6:B24)</f>
        <v>13.789473684210526</v>
      </c>
      <c r="Y23">
        <f>AVERAGE(C$6:C24)</f>
        <v>18.157894736842106</v>
      </c>
      <c r="Z23">
        <f>AVERAGE(D$6:D24)</f>
        <v>9.842105263157896</v>
      </c>
      <c r="AA23">
        <f>AVERAGE(E$6:E24)</f>
        <v>11.421052631578947</v>
      </c>
      <c r="AB23">
        <f>AVERAGE(F$6:F24)</f>
        <v>11.473684210526315</v>
      </c>
      <c r="AC23">
        <f>AVERAGE(G$6:G24)</f>
        <v>9.31578947368421</v>
      </c>
      <c r="AD23">
        <f>AVERAGE(H$6:H24)</f>
        <v>11.052631578947368</v>
      </c>
      <c r="AE23">
        <f>AVERAGE(I$6:I24)</f>
        <v>0</v>
      </c>
      <c r="AF23">
        <f>AVERAGE(J$6:J24)</f>
        <v>0</v>
      </c>
      <c r="AG23">
        <f>AVERAGE(K$6:K24)</f>
        <v>85.05263157894737</v>
      </c>
      <c r="AI23">
        <f>AVERAGE(M$6:M24)</f>
        <v>7.7368421052631575</v>
      </c>
      <c r="AJ23">
        <f>AVERAGE(N$6:N24)</f>
        <v>10.368421052631579</v>
      </c>
      <c r="AK23">
        <f>AVERAGE(O$6:O24)</f>
        <v>5.684210526315789</v>
      </c>
      <c r="AL23">
        <f>AVERAGE(P$6:P24)</f>
        <v>5.315789473684211</v>
      </c>
      <c r="AM23">
        <f>AVERAGE(Q$6:Q24)</f>
        <v>5</v>
      </c>
      <c r="AN23">
        <f>AVERAGE(R$6:R24)</f>
        <v>5.473684210526316</v>
      </c>
      <c r="AO23">
        <f>AVERAGE(S$6:S24)</f>
        <v>5.7894736842105265</v>
      </c>
      <c r="AP23">
        <f>AVERAGE(T$6:T24)</f>
        <v>0</v>
      </c>
      <c r="AQ23">
        <f>AVERAGE(U$6:U24)</f>
        <v>0</v>
      </c>
      <c r="AR23">
        <f>AVERAGE(V$6:V24)</f>
        <v>45.36842105263158</v>
      </c>
      <c r="AT23" s="16">
        <f>STDEVP(B$6:B24)</f>
        <v>2.7640349485265014</v>
      </c>
      <c r="AU23" s="16">
        <f>STDEVP(C$6:C24)</f>
        <v>3.116393966965778</v>
      </c>
      <c r="AV23" s="16">
        <f>STDEVP(D$6:D24)</f>
        <v>1.7248389061235736</v>
      </c>
      <c r="AW23" s="16">
        <f>STDEVP(E$6:E24)</f>
        <v>0.815364914991032</v>
      </c>
      <c r="AX23" s="16">
        <f>STDEVP(F$6:F24)</f>
        <v>1.728047911513898</v>
      </c>
      <c r="AY23" s="16">
        <f>STDEVP(G$6:G24)</f>
        <v>1.948079528770711</v>
      </c>
      <c r="AZ23" s="16">
        <f>STDEVP(H$6:H24)</f>
        <v>2.2820508830188193</v>
      </c>
      <c r="BA23" s="16">
        <f>STDEVP(I$6:I24)</f>
        <v>0</v>
      </c>
      <c r="BB23" s="16">
        <f>STDEVP(J$6:J24)</f>
        <v>0</v>
      </c>
      <c r="BC23" s="16">
        <f>STDEVP(K$6:K24)</f>
        <v>7.956947869037537</v>
      </c>
      <c r="BE23" s="39">
        <f t="shared" si="11"/>
        <v>0</v>
      </c>
      <c r="BF23" s="39">
        <f t="shared" si="12"/>
        <v>0</v>
      </c>
      <c r="BG23" s="39">
        <f t="shared" si="13"/>
        <v>0</v>
      </c>
      <c r="BH23" s="39">
        <f t="shared" si="14"/>
        <v>6</v>
      </c>
      <c r="BI23" s="39">
        <f t="shared" si="15"/>
        <v>6</v>
      </c>
      <c r="BJ23" s="39">
        <f t="shared" si="16"/>
        <v>6</v>
      </c>
    </row>
    <row r="24" spans="2:62" ht="14.25">
      <c r="B24" s="3">
        <f>'原始数据表'!B24</f>
        <v>9</v>
      </c>
      <c r="C24" s="3">
        <f>'原始数据表'!C24</f>
        <v>13</v>
      </c>
      <c r="D24" s="3">
        <f>'原始数据表'!D24</f>
        <v>7</v>
      </c>
      <c r="E24" s="3">
        <f>'原始数据表'!E24</f>
        <v>12</v>
      </c>
      <c r="F24" s="3">
        <f>'原始数据表'!F24</f>
        <v>12</v>
      </c>
      <c r="G24" s="3">
        <f>'原始数据表'!G24</f>
        <v>9</v>
      </c>
      <c r="H24" s="3">
        <f>'原始数据表'!H24</f>
        <v>11</v>
      </c>
      <c r="I24" s="3">
        <f>'原始数据表'!I24</f>
        <v>0</v>
      </c>
      <c r="J24" s="3">
        <f>'原始数据表'!J24</f>
        <v>0</v>
      </c>
      <c r="K24" s="3">
        <f t="shared" si="0"/>
        <v>73</v>
      </c>
      <c r="L24">
        <v>19</v>
      </c>
      <c r="M24">
        <f ca="1" t="shared" si="1"/>
        <v>13</v>
      </c>
      <c r="N24">
        <f ca="1" t="shared" si="2"/>
        <v>9</v>
      </c>
      <c r="O24">
        <f ca="1" t="shared" si="3"/>
        <v>8</v>
      </c>
      <c r="P24">
        <f ca="1" t="shared" si="4"/>
        <v>12</v>
      </c>
      <c r="Q24">
        <f ca="1" t="shared" si="5"/>
        <v>6</v>
      </c>
      <c r="R24">
        <f ca="1" t="shared" si="6"/>
        <v>7</v>
      </c>
      <c r="S24">
        <f ca="1" t="shared" si="7"/>
        <v>5</v>
      </c>
      <c r="T24">
        <f ca="1" t="shared" si="8"/>
        <v>0</v>
      </c>
      <c r="U24">
        <f ca="1" t="shared" si="9"/>
        <v>0</v>
      </c>
      <c r="V24">
        <f ca="1" t="shared" si="10"/>
        <v>60</v>
      </c>
      <c r="X24">
        <f>AVERAGE(B$6:B25)</f>
        <v>13.8</v>
      </c>
      <c r="Y24">
        <f>AVERAGE(C$6:C25)</f>
        <v>17.95</v>
      </c>
      <c r="Z24">
        <f>AVERAGE(D$6:D25)</f>
        <v>9.8</v>
      </c>
      <c r="AA24">
        <f>AVERAGE(E$6:E25)</f>
        <v>11.35</v>
      </c>
      <c r="AB24">
        <f>AVERAGE(F$6:F25)</f>
        <v>11.25</v>
      </c>
      <c r="AC24">
        <f>AVERAGE(G$6:G25)</f>
        <v>9.15</v>
      </c>
      <c r="AD24">
        <f>AVERAGE(H$6:H25)</f>
        <v>11.1</v>
      </c>
      <c r="AE24">
        <f>AVERAGE(I$6:I25)</f>
        <v>0</v>
      </c>
      <c r="AF24">
        <f>AVERAGE(J$6:J25)</f>
        <v>0</v>
      </c>
      <c r="AG24">
        <f>AVERAGE(K$6:K25)</f>
        <v>84.4</v>
      </c>
      <c r="AI24">
        <f>AVERAGE(M$6:M25)</f>
        <v>7.65</v>
      </c>
      <c r="AJ24">
        <f>AVERAGE(N$6:N25)</f>
        <v>10.5</v>
      </c>
      <c r="AK24">
        <f>AVERAGE(O$6:O25)</f>
        <v>5.85</v>
      </c>
      <c r="AL24">
        <f>AVERAGE(P$6:P25)</f>
        <v>5.2</v>
      </c>
      <c r="AM24">
        <f>AVERAGE(Q$6:Q25)</f>
        <v>5.35</v>
      </c>
      <c r="AN24">
        <f>AVERAGE(R$6:R25)</f>
        <v>5.5</v>
      </c>
      <c r="AO24">
        <f>AVERAGE(S$6:S25)</f>
        <v>6.1</v>
      </c>
      <c r="AP24">
        <f>AVERAGE(T$6:T25)</f>
        <v>0</v>
      </c>
      <c r="AQ24">
        <f>AVERAGE(U$6:U25)</f>
        <v>0</v>
      </c>
      <c r="AR24">
        <f>AVERAGE(V$6:V25)</f>
        <v>46.15</v>
      </c>
      <c r="AT24" s="16">
        <f>STDEVP(B$6:B25)</f>
        <v>2.694438717061494</v>
      </c>
      <c r="AU24" s="16">
        <f>STDEVP(C$6:C25)</f>
        <v>3.169779172119091</v>
      </c>
      <c r="AV24" s="16">
        <f>STDEVP(D$6:D25)</f>
        <v>1.6911534525287768</v>
      </c>
      <c r="AW24" s="16">
        <f>STDEVP(E$6:E25)</f>
        <v>0.8529361054616044</v>
      </c>
      <c r="AX24" s="16">
        <f>STDEVP(F$6:F25)</f>
        <v>1.9461500456028564</v>
      </c>
      <c r="AY24" s="16">
        <f>STDEVP(G$6:G25)</f>
        <v>2.031624965391004</v>
      </c>
      <c r="AZ24" s="16">
        <f>STDEVP(H$6:H25)</f>
        <v>2.2338307903688697</v>
      </c>
      <c r="BA24" s="16">
        <f>STDEVP(I$6:I25)</f>
        <v>0</v>
      </c>
      <c r="BB24" s="16">
        <f>STDEVP(J$6:J25)</f>
        <v>0</v>
      </c>
      <c r="BC24" s="16">
        <f>STDEVP(K$6:K25)</f>
        <v>8.260750571225318</v>
      </c>
      <c r="BE24" s="39">
        <f t="shared" si="11"/>
        <v>0</v>
      </c>
      <c r="BF24" s="39">
        <f t="shared" si="12"/>
        <v>0</v>
      </c>
      <c r="BG24" s="39">
        <f t="shared" si="13"/>
        <v>0</v>
      </c>
      <c r="BH24" s="39">
        <f t="shared" si="14"/>
        <v>7</v>
      </c>
      <c r="BI24" s="39">
        <f t="shared" si="15"/>
        <v>6</v>
      </c>
      <c r="BJ24" s="39">
        <f t="shared" si="16"/>
        <v>6</v>
      </c>
    </row>
    <row r="25" spans="2:62" ht="14.25">
      <c r="B25" s="3">
        <f>'原始数据表'!B25</f>
        <v>14</v>
      </c>
      <c r="C25" s="3">
        <f>'原始数据表'!C25</f>
        <v>14</v>
      </c>
      <c r="D25" s="3">
        <f>'原始数据表'!D25</f>
        <v>9</v>
      </c>
      <c r="E25" s="3">
        <f>'原始数据表'!E25</f>
        <v>10</v>
      </c>
      <c r="F25" s="3">
        <f>'原始数据表'!F25</f>
        <v>7</v>
      </c>
      <c r="G25" s="3">
        <f>'原始数据表'!G25</f>
        <v>6</v>
      </c>
      <c r="H25" s="3">
        <f>'原始数据表'!H25</f>
        <v>12</v>
      </c>
      <c r="I25" s="3">
        <f>'原始数据表'!I25</f>
        <v>0</v>
      </c>
      <c r="J25" s="3">
        <f>'原始数据表'!J25</f>
        <v>0</v>
      </c>
      <c r="K25" s="3">
        <f t="shared" si="0"/>
        <v>72</v>
      </c>
      <c r="L25">
        <v>20</v>
      </c>
      <c r="M25">
        <f ca="1" t="shared" si="1"/>
        <v>6</v>
      </c>
      <c r="N25">
        <f ca="1" t="shared" si="2"/>
        <v>13</v>
      </c>
      <c r="O25">
        <f ca="1" t="shared" si="3"/>
        <v>9</v>
      </c>
      <c r="P25">
        <f ca="1" t="shared" si="4"/>
        <v>3</v>
      </c>
      <c r="Q25">
        <f ca="1" t="shared" si="5"/>
        <v>12</v>
      </c>
      <c r="R25">
        <f ca="1" t="shared" si="6"/>
        <v>6</v>
      </c>
      <c r="S25">
        <f ca="1" t="shared" si="7"/>
        <v>12</v>
      </c>
      <c r="T25">
        <f ca="1" t="shared" si="8"/>
        <v>0</v>
      </c>
      <c r="U25">
        <f ca="1" t="shared" si="9"/>
        <v>0</v>
      </c>
      <c r="V25">
        <f ca="1" t="shared" si="10"/>
        <v>61</v>
      </c>
      <c r="X25">
        <f>AVERAGE(B$6:B26)</f>
        <v>13.761904761904763</v>
      </c>
      <c r="Y25">
        <f>AVERAGE(C$6:C26)</f>
        <v>17.61904761904762</v>
      </c>
      <c r="Z25">
        <f>AVERAGE(D$6:D26)</f>
        <v>9.80952380952381</v>
      </c>
      <c r="AA25">
        <f>AVERAGE(E$6:E26)</f>
        <v>11.19047619047619</v>
      </c>
      <c r="AB25">
        <f>AVERAGE(F$6:F26)</f>
        <v>11.333333333333334</v>
      </c>
      <c r="AC25">
        <f>AVERAGE(G$6:G26)</f>
        <v>9</v>
      </c>
      <c r="AD25">
        <f>AVERAGE(H$6:H26)</f>
        <v>11.047619047619047</v>
      </c>
      <c r="AE25">
        <f>AVERAGE(I$6:I26)</f>
        <v>0</v>
      </c>
      <c r="AF25">
        <f>AVERAGE(J$6:J26)</f>
        <v>0</v>
      </c>
      <c r="AG25">
        <f>AVERAGE(K$6:K26)</f>
        <v>83.76190476190476</v>
      </c>
      <c r="AI25">
        <f>AVERAGE(M$6:M26)</f>
        <v>7.714285714285714</v>
      </c>
      <c r="AJ25">
        <f>AVERAGE(N$6:N26)</f>
        <v>10.619047619047619</v>
      </c>
      <c r="AK25">
        <f>AVERAGE(O$6:O26)</f>
        <v>5.9523809523809526</v>
      </c>
      <c r="AL25">
        <f>AVERAGE(P$6:P26)</f>
        <v>5.238095238095238</v>
      </c>
      <c r="AM25">
        <f>AVERAGE(Q$6:Q26)</f>
        <v>5.476190476190476</v>
      </c>
      <c r="AN25">
        <f>AVERAGE(R$6:R26)</f>
        <v>5.571428571428571</v>
      </c>
      <c r="AO25">
        <f>AVERAGE(S$6:S26)</f>
        <v>6.333333333333333</v>
      </c>
      <c r="AP25">
        <f>AVERAGE(T$6:T26)</f>
        <v>0</v>
      </c>
      <c r="AQ25">
        <f>AVERAGE(U$6:U26)</f>
        <v>0</v>
      </c>
      <c r="AR25">
        <f>AVERAGE(V$6:V26)</f>
        <v>46.904761904761905</v>
      </c>
      <c r="AT25" s="16">
        <f>STDEVP(B$6:B26)</f>
        <v>2.6350162537632236</v>
      </c>
      <c r="AU25" s="16">
        <f>STDEVP(C$6:C26)</f>
        <v>3.429232740455014</v>
      </c>
      <c r="AV25" s="16">
        <f>STDEVP(D$6:D26)</f>
        <v>1.6509462688914007</v>
      </c>
      <c r="AW25" s="16">
        <f>STDEVP(E$6:E26)</f>
        <v>1.0962728031639408</v>
      </c>
      <c r="AX25" s="16">
        <f>STDEVP(F$6:F26)</f>
        <v>1.9354668031334816</v>
      </c>
      <c r="AY25" s="16">
        <f>STDEVP(G$6:G26)</f>
        <v>2.0930724738891344</v>
      </c>
      <c r="AZ25" s="16">
        <f>STDEVP(H$6:H26)</f>
        <v>2.1925456063278714</v>
      </c>
      <c r="BA25" s="16">
        <f>STDEVP(I$6:I26)</f>
        <v>0</v>
      </c>
      <c r="BB25" s="16">
        <f>STDEVP(J$6:J26)</f>
        <v>0</v>
      </c>
      <c r="BC25" s="16">
        <f>STDEVP(K$6:K26)</f>
        <v>8.551829444514938</v>
      </c>
      <c r="BE25" s="39">
        <f t="shared" si="11"/>
        <v>0</v>
      </c>
      <c r="BF25" s="39">
        <f t="shared" si="12"/>
        <v>0</v>
      </c>
      <c r="BG25" s="39">
        <f t="shared" si="13"/>
        <v>0</v>
      </c>
      <c r="BH25" s="39">
        <f t="shared" si="14"/>
        <v>8</v>
      </c>
      <c r="BI25" s="39">
        <f t="shared" si="15"/>
        <v>6</v>
      </c>
      <c r="BJ25" s="39">
        <f t="shared" si="16"/>
        <v>6</v>
      </c>
    </row>
    <row r="26" spans="2:62" ht="14.25">
      <c r="B26" s="3">
        <f>'原始数据表'!B26</f>
        <v>13</v>
      </c>
      <c r="C26" s="3">
        <f>'原始数据表'!C26</f>
        <v>11</v>
      </c>
      <c r="D26" s="3">
        <f>'原始数据表'!D26</f>
        <v>10</v>
      </c>
      <c r="E26" s="3">
        <f>'原始数据表'!E26</f>
        <v>8</v>
      </c>
      <c r="F26" s="3">
        <f>'原始数据表'!F26</f>
        <v>13</v>
      </c>
      <c r="G26" s="3">
        <f>'原始数据表'!G26</f>
        <v>6</v>
      </c>
      <c r="H26" s="3">
        <f>'原始数据表'!H26</f>
        <v>10</v>
      </c>
      <c r="I26" s="3">
        <f>'原始数据表'!I26</f>
        <v>0</v>
      </c>
      <c r="J26" s="3">
        <f>'原始数据表'!J26</f>
        <v>0</v>
      </c>
      <c r="K26" s="3">
        <f t="shared" si="0"/>
        <v>71</v>
      </c>
      <c r="L26">
        <v>21</v>
      </c>
      <c r="M26">
        <f ca="1" t="shared" si="1"/>
        <v>9</v>
      </c>
      <c r="N26">
        <f ca="1" t="shared" si="2"/>
        <v>13</v>
      </c>
      <c r="O26">
        <f ca="1" t="shared" si="3"/>
        <v>8</v>
      </c>
      <c r="P26">
        <f ca="1" t="shared" si="4"/>
        <v>6</v>
      </c>
      <c r="Q26">
        <f ca="1" t="shared" si="5"/>
        <v>8</v>
      </c>
      <c r="R26">
        <f ca="1" t="shared" si="6"/>
        <v>7</v>
      </c>
      <c r="S26">
        <f ca="1" t="shared" si="7"/>
        <v>11</v>
      </c>
      <c r="T26">
        <f ca="1" t="shared" si="8"/>
        <v>0</v>
      </c>
      <c r="U26">
        <f ca="1" t="shared" si="9"/>
        <v>0</v>
      </c>
      <c r="V26">
        <f ca="1" t="shared" si="10"/>
        <v>62</v>
      </c>
      <c r="X26">
        <f>AVERAGE(B$6:B27)</f>
        <v>13.772727272727273</v>
      </c>
      <c r="Y26">
        <f>AVERAGE(C$6:C27)</f>
        <v>17.227272727272727</v>
      </c>
      <c r="Z26">
        <f>AVERAGE(D$6:D27)</f>
        <v>9.863636363636363</v>
      </c>
      <c r="AA26">
        <f>AVERAGE(E$6:E27)</f>
        <v>11.181818181818182</v>
      </c>
      <c r="AB26">
        <f>AVERAGE(F$6:F27)</f>
        <v>11.181818181818182</v>
      </c>
      <c r="AC26">
        <f>AVERAGE(G$6:G27)</f>
        <v>8.863636363636363</v>
      </c>
      <c r="AD26">
        <f>AVERAGE(H$6:H27)</f>
        <v>11.090909090909092</v>
      </c>
      <c r="AE26">
        <f>AVERAGE(I$6:I27)</f>
        <v>0</v>
      </c>
      <c r="AF26">
        <f>AVERAGE(J$6:J27)</f>
        <v>0</v>
      </c>
      <c r="AG26">
        <f>AVERAGE(K$6:K27)</f>
        <v>83.18181818181819</v>
      </c>
      <c r="AI26">
        <f>AVERAGE(M$6:M27)</f>
        <v>7.7727272727272725</v>
      </c>
      <c r="AJ26">
        <f>AVERAGE(N$6:N27)</f>
        <v>10.681818181818182</v>
      </c>
      <c r="AK26">
        <f>AVERAGE(O$6:O27)</f>
        <v>6</v>
      </c>
      <c r="AL26">
        <f>AVERAGE(P$6:P27)</f>
        <v>5.409090909090909</v>
      </c>
      <c r="AM26">
        <f>AVERAGE(Q$6:Q27)</f>
        <v>5.636363636363637</v>
      </c>
      <c r="AN26">
        <f>AVERAGE(R$6:R27)</f>
        <v>5.681818181818182</v>
      </c>
      <c r="AO26">
        <f>AVERAGE(S$6:S27)</f>
        <v>6.409090909090909</v>
      </c>
      <c r="AP26">
        <f>AVERAGE(T$6:T27)</f>
        <v>0</v>
      </c>
      <c r="AQ26">
        <f>AVERAGE(U$6:U27)</f>
        <v>0</v>
      </c>
      <c r="AR26">
        <f>AVERAGE(V$6:V27)</f>
        <v>47.59090909090909</v>
      </c>
      <c r="AT26" s="16">
        <f>STDEVP(B$6:B27)</f>
        <v>2.574910734230642</v>
      </c>
      <c r="AU26" s="16">
        <f>STDEVP(C$6:C27)</f>
        <v>3.8010981449362764</v>
      </c>
      <c r="AV26" s="16">
        <f>STDEVP(D$6:D27)</f>
        <v>1.6319384610014755</v>
      </c>
      <c r="AW26" s="16">
        <f>STDEVP(E$6:E27)</f>
        <v>1.0718023747774224</v>
      </c>
      <c r="AX26" s="16">
        <f>STDEVP(F$6:F27)</f>
        <v>2.014410891469124</v>
      </c>
      <c r="AY26" s="16">
        <f>STDEVP(G$6:G27)</f>
        <v>2.138296997516195</v>
      </c>
      <c r="AZ26" s="16">
        <f>STDEVP(H$6:H27)</f>
        <v>2.151301739308953</v>
      </c>
      <c r="BA26" s="16">
        <f>STDEVP(I$6:I27)</f>
        <v>0</v>
      </c>
      <c r="BB26" s="16">
        <f>STDEVP(J$6:J27)</f>
        <v>0</v>
      </c>
      <c r="BC26" s="16">
        <f>STDEVP(K$6:K27)</f>
        <v>8.767897869948737</v>
      </c>
      <c r="BE26" s="39">
        <f t="shared" si="11"/>
        <v>0</v>
      </c>
      <c r="BF26" s="39">
        <f t="shared" si="12"/>
        <v>0</v>
      </c>
      <c r="BG26" s="39">
        <f t="shared" si="13"/>
        <v>0</v>
      </c>
      <c r="BH26" s="39">
        <f t="shared" si="14"/>
        <v>9</v>
      </c>
      <c r="BI26" s="39">
        <f t="shared" si="15"/>
        <v>6</v>
      </c>
      <c r="BJ26" s="39">
        <f t="shared" si="16"/>
        <v>6</v>
      </c>
    </row>
    <row r="27" spans="2:62" ht="14.25">
      <c r="B27" s="3">
        <f>'原始数据表'!B27</f>
        <v>14</v>
      </c>
      <c r="C27" s="3">
        <f>'原始数据表'!C27</f>
        <v>9</v>
      </c>
      <c r="D27" s="3">
        <f>'原始数据表'!D27</f>
        <v>11</v>
      </c>
      <c r="E27" s="3">
        <f>'原始数据表'!E27</f>
        <v>11</v>
      </c>
      <c r="F27" s="3">
        <f>'原始数据表'!F27</f>
        <v>8</v>
      </c>
      <c r="G27" s="3">
        <f>'原始数据表'!G27</f>
        <v>6</v>
      </c>
      <c r="H27" s="3">
        <f>'原始数据表'!H27</f>
        <v>12</v>
      </c>
      <c r="I27" s="3">
        <f>'原始数据表'!I27</f>
        <v>0</v>
      </c>
      <c r="J27" s="3">
        <f>'原始数据表'!J27</f>
        <v>0</v>
      </c>
      <c r="K27" s="3">
        <f t="shared" si="0"/>
        <v>71</v>
      </c>
      <c r="L27">
        <v>22</v>
      </c>
      <c r="M27">
        <f ca="1" t="shared" si="1"/>
        <v>9</v>
      </c>
      <c r="N27">
        <f ca="1" t="shared" si="2"/>
        <v>12</v>
      </c>
      <c r="O27">
        <f ca="1" t="shared" si="3"/>
        <v>7</v>
      </c>
      <c r="P27">
        <f ca="1" t="shared" si="4"/>
        <v>9</v>
      </c>
      <c r="Q27">
        <f ca="1" t="shared" si="5"/>
        <v>9</v>
      </c>
      <c r="R27">
        <f ca="1" t="shared" si="6"/>
        <v>8</v>
      </c>
      <c r="S27">
        <f ca="1" t="shared" si="7"/>
        <v>8</v>
      </c>
      <c r="T27">
        <f ca="1" t="shared" si="8"/>
        <v>0</v>
      </c>
      <c r="U27">
        <f ca="1" t="shared" si="9"/>
        <v>0</v>
      </c>
      <c r="V27">
        <f ca="1" t="shared" si="10"/>
        <v>62</v>
      </c>
      <c r="X27">
        <f>AVERAGE(B$6:B28)</f>
        <v>13.434782608695652</v>
      </c>
      <c r="Y27">
        <f>AVERAGE(C$6:C28)</f>
        <v>17</v>
      </c>
      <c r="Z27">
        <f>AVERAGE(D$6:D28)</f>
        <v>9.826086956521738</v>
      </c>
      <c r="AA27">
        <f>AVERAGE(E$6:E28)</f>
        <v>11.173913043478262</v>
      </c>
      <c r="AB27">
        <f>AVERAGE(F$6:F28)</f>
        <v>11.08695652173913</v>
      </c>
      <c r="AC27">
        <f>AVERAGE(G$6:G28)</f>
        <v>8.91304347826087</v>
      </c>
      <c r="AD27">
        <f>AVERAGE(H$6:H28)</f>
        <v>11.130434782608695</v>
      </c>
      <c r="AE27">
        <f>AVERAGE(I$6:I28)</f>
        <v>0</v>
      </c>
      <c r="AF27">
        <f>AVERAGE(J$6:J28)</f>
        <v>0</v>
      </c>
      <c r="AG27">
        <f>AVERAGE(K$6:K28)</f>
        <v>82.56521739130434</v>
      </c>
      <c r="AI27">
        <f>AVERAGE(M$6:M28)</f>
        <v>8</v>
      </c>
      <c r="AJ27">
        <f>AVERAGE(N$6:N28)</f>
        <v>10.565217391304348</v>
      </c>
      <c r="AK27">
        <f>AVERAGE(O$6:O28)</f>
        <v>6.217391304347826</v>
      </c>
      <c r="AL27">
        <f>AVERAGE(P$6:P28)</f>
        <v>5.608695652173913</v>
      </c>
      <c r="AM27">
        <f>AVERAGE(Q$6:Q28)</f>
        <v>5.565217391304348</v>
      </c>
      <c r="AN27">
        <f>AVERAGE(R$6:R28)</f>
        <v>5.695652173913044</v>
      </c>
      <c r="AO27">
        <f>AVERAGE(S$6:S28)</f>
        <v>6.565217391304348</v>
      </c>
      <c r="AP27">
        <f>AVERAGE(T$6:T28)</f>
        <v>0</v>
      </c>
      <c r="AQ27">
        <f>AVERAGE(U$6:U28)</f>
        <v>0</v>
      </c>
      <c r="AR27">
        <f>AVERAGE(V$6:V28)</f>
        <v>48.21739130434783</v>
      </c>
      <c r="AT27" s="16">
        <f>STDEVP(B$6:B28)</f>
        <v>2.9756415012641138</v>
      </c>
      <c r="AU27" s="16">
        <f>STDEVP(C$6:C28)</f>
        <v>3.867366253554276</v>
      </c>
      <c r="AV27" s="16">
        <f>STDEVP(D$6:D28)</f>
        <v>1.6057552445755994</v>
      </c>
      <c r="AW27" s="16">
        <f>STDEVP(E$6:E28)</f>
        <v>1.048898963636072</v>
      </c>
      <c r="AX27" s="16">
        <f>STDEVP(F$6:F28)</f>
        <v>2.0197512433629425</v>
      </c>
      <c r="AY27" s="16">
        <f>STDEVP(G$6:G28)</f>
        <v>2.1040962839239756</v>
      </c>
      <c r="AZ27" s="16">
        <f>STDEVP(H$6:H28)</f>
        <v>2.1121665741723694</v>
      </c>
      <c r="BA27" s="16">
        <f>STDEVP(I$6:I28)</f>
        <v>0</v>
      </c>
      <c r="BB27" s="16">
        <f>STDEVP(J$6:J28)</f>
        <v>0</v>
      </c>
      <c r="BC27" s="16">
        <f>STDEVP(K$6:K28)</f>
        <v>9.049746991210053</v>
      </c>
      <c r="BE27" s="39">
        <f t="shared" si="11"/>
        <v>0</v>
      </c>
      <c r="BF27" s="39">
        <f t="shared" si="12"/>
        <v>0</v>
      </c>
      <c r="BG27" s="39">
        <f t="shared" si="13"/>
        <v>0</v>
      </c>
      <c r="BH27" s="39">
        <f t="shared" si="14"/>
        <v>10</v>
      </c>
      <c r="BI27" s="39">
        <f t="shared" si="15"/>
        <v>6</v>
      </c>
      <c r="BJ27" s="39">
        <f t="shared" si="16"/>
        <v>6</v>
      </c>
    </row>
    <row r="28" spans="2:62" ht="14.25">
      <c r="B28" s="3">
        <f>'原始数据表'!B28</f>
        <v>6</v>
      </c>
      <c r="C28" s="3">
        <f>'原始数据表'!C28</f>
        <v>12</v>
      </c>
      <c r="D28" s="3">
        <f>'原始数据表'!D28</f>
        <v>9</v>
      </c>
      <c r="E28" s="3">
        <f>'原始数据表'!E28</f>
        <v>11</v>
      </c>
      <c r="F28" s="3">
        <f>'原始数据表'!F28</f>
        <v>9</v>
      </c>
      <c r="G28" s="3">
        <f>'原始数据表'!G28</f>
        <v>10</v>
      </c>
      <c r="H28" s="3">
        <f>'原始数据表'!H28</f>
        <v>12</v>
      </c>
      <c r="I28" s="3">
        <f>'原始数据表'!I28</f>
        <v>0</v>
      </c>
      <c r="J28" s="3">
        <f>'原始数据表'!J28</f>
        <v>0</v>
      </c>
      <c r="K28" s="3">
        <f t="shared" si="0"/>
        <v>69</v>
      </c>
      <c r="L28">
        <v>23</v>
      </c>
      <c r="M28">
        <f ca="1" t="shared" si="1"/>
        <v>13</v>
      </c>
      <c r="N28">
        <f ca="1" t="shared" si="2"/>
        <v>8</v>
      </c>
      <c r="O28">
        <f ca="1" t="shared" si="3"/>
        <v>11</v>
      </c>
      <c r="P28">
        <f ca="1" t="shared" si="4"/>
        <v>10</v>
      </c>
      <c r="Q28">
        <f ca="1" t="shared" si="5"/>
        <v>4</v>
      </c>
      <c r="R28">
        <f ca="1" t="shared" si="6"/>
        <v>6</v>
      </c>
      <c r="S28">
        <f ca="1" t="shared" si="7"/>
        <v>10</v>
      </c>
      <c r="T28">
        <f ca="1" t="shared" si="8"/>
        <v>0</v>
      </c>
      <c r="U28">
        <f ca="1" t="shared" si="9"/>
        <v>0</v>
      </c>
      <c r="V28">
        <f ca="1" t="shared" si="10"/>
        <v>62</v>
      </c>
      <c r="X28">
        <f>AVERAGE(B$6:B29)</f>
        <v>13.458333333333334</v>
      </c>
      <c r="Y28">
        <f>AVERAGE(C$6:C29)</f>
        <v>16.875</v>
      </c>
      <c r="Z28">
        <f>AVERAGE(D$6:D29)</f>
        <v>9.791666666666666</v>
      </c>
      <c r="AA28">
        <f>AVERAGE(E$6:E29)</f>
        <v>10.875</v>
      </c>
      <c r="AB28">
        <f>AVERAGE(F$6:F29)</f>
        <v>11.083333333333334</v>
      </c>
      <c r="AC28">
        <f>AVERAGE(G$6:G29)</f>
        <v>8.708333333333334</v>
      </c>
      <c r="AD28">
        <f>AVERAGE(H$6:H29)</f>
        <v>11.166666666666666</v>
      </c>
      <c r="AE28">
        <f>AVERAGE(I$6:I29)</f>
        <v>0</v>
      </c>
      <c r="AF28">
        <f>AVERAGE(J$6:J29)</f>
        <v>0</v>
      </c>
      <c r="AG28">
        <f>AVERAGE(K$6:K29)</f>
        <v>81.95833333333333</v>
      </c>
      <c r="AI28">
        <f>AVERAGE(M$6:M29)</f>
        <v>8.125</v>
      </c>
      <c r="AJ28">
        <f>AVERAGE(N$6:N29)</f>
        <v>10.833333333333334</v>
      </c>
      <c r="AK28">
        <f>AVERAGE(O$6:O29)</f>
        <v>6.5</v>
      </c>
      <c r="AL28">
        <f>AVERAGE(P$6:P29)</f>
        <v>5.458333333333333</v>
      </c>
      <c r="AM28">
        <f>AVERAGE(Q$6:Q29)</f>
        <v>5.5</v>
      </c>
      <c r="AN28">
        <f>AVERAGE(R$6:R29)</f>
        <v>5.833333333333333</v>
      </c>
      <c r="AO28">
        <f>AVERAGE(S$6:S29)</f>
        <v>6.583333333333333</v>
      </c>
      <c r="AP28">
        <f>AVERAGE(T$6:T29)</f>
        <v>0</v>
      </c>
      <c r="AQ28">
        <f>AVERAGE(U$6:U29)</f>
        <v>0</v>
      </c>
      <c r="AR28">
        <f>AVERAGE(V$6:V29)</f>
        <v>48.833333333333336</v>
      </c>
      <c r="AT28" s="16">
        <f>STDEVP(B$6:B29)</f>
        <v>2.9151781916186317</v>
      </c>
      <c r="AU28" s="16">
        <f>STDEVP(C$6:C29)</f>
        <v>3.833106877368975</v>
      </c>
      <c r="AV28" s="16">
        <f>STDEVP(D$6:D29)</f>
        <v>1.5805897281992234</v>
      </c>
      <c r="AW28" s="16">
        <f>STDEVP(E$6:E29)</f>
        <v>1.7633419974582356</v>
      </c>
      <c r="AX28" s="16">
        <f>STDEVP(F$6:F29)</f>
        <v>1.9773017529507804</v>
      </c>
      <c r="AY28" s="16">
        <f>STDEVP(G$6:G29)</f>
        <v>2.281796928348844</v>
      </c>
      <c r="AZ28" s="16">
        <f>STDEVP(H$6:H29)</f>
        <v>2.074983266331457</v>
      </c>
      <c r="BA28" s="16">
        <f>STDEVP(I$6:I29)</f>
        <v>0</v>
      </c>
      <c r="BB28" s="16">
        <f>STDEVP(J$6:J29)</f>
        <v>0</v>
      </c>
      <c r="BC28" s="16">
        <f>STDEVP(K$6:K29)</f>
        <v>9.325052129732178</v>
      </c>
      <c r="BE28" s="39">
        <f t="shared" si="11"/>
        <v>0</v>
      </c>
      <c r="BF28" s="39">
        <f t="shared" si="12"/>
        <v>0</v>
      </c>
      <c r="BG28" s="39">
        <f t="shared" si="13"/>
        <v>1</v>
      </c>
      <c r="BH28" s="39">
        <f t="shared" si="14"/>
        <v>10</v>
      </c>
      <c r="BI28" s="39">
        <f t="shared" si="15"/>
        <v>6</v>
      </c>
      <c r="BJ28" s="39">
        <f t="shared" si="16"/>
        <v>6</v>
      </c>
    </row>
    <row r="29" spans="2:62" ht="14.25">
      <c r="B29" s="3">
        <f>'原始数据表'!B29</f>
        <v>14</v>
      </c>
      <c r="C29" s="3">
        <f>'原始数据表'!C29</f>
        <v>14</v>
      </c>
      <c r="D29" s="3">
        <f>'原始数据表'!D29</f>
        <v>9</v>
      </c>
      <c r="E29" s="3">
        <f>'原始数据表'!E29</f>
        <v>4</v>
      </c>
      <c r="F29" s="3">
        <f>'原始数据表'!F29</f>
        <v>11</v>
      </c>
      <c r="G29" s="3">
        <f>'原始数据表'!G29</f>
        <v>4</v>
      </c>
      <c r="H29" s="3">
        <f>'原始数据表'!H29</f>
        <v>12</v>
      </c>
      <c r="I29" s="3">
        <f>'原始数据表'!I29</f>
        <v>0</v>
      </c>
      <c r="J29" s="3">
        <f>'原始数据表'!J29</f>
        <v>0</v>
      </c>
      <c r="K29" s="3">
        <f t="shared" si="0"/>
        <v>68</v>
      </c>
      <c r="L29">
        <v>24</v>
      </c>
      <c r="M29">
        <f ca="1" t="shared" si="1"/>
        <v>11</v>
      </c>
      <c r="N29">
        <f ca="1" t="shared" si="2"/>
        <v>17</v>
      </c>
      <c r="O29">
        <f ca="1" t="shared" si="3"/>
        <v>13</v>
      </c>
      <c r="P29">
        <f ca="1" t="shared" si="4"/>
        <v>2</v>
      </c>
      <c r="Q29">
        <f ca="1" t="shared" si="5"/>
        <v>4</v>
      </c>
      <c r="R29">
        <f ca="1" t="shared" si="6"/>
        <v>9</v>
      </c>
      <c r="S29">
        <f ca="1" t="shared" si="7"/>
        <v>7</v>
      </c>
      <c r="T29">
        <f ca="1" t="shared" si="8"/>
        <v>0</v>
      </c>
      <c r="U29">
        <f ca="1" t="shared" si="9"/>
        <v>0</v>
      </c>
      <c r="V29">
        <f ca="1" t="shared" si="10"/>
        <v>63</v>
      </c>
      <c r="X29">
        <f>AVERAGE(B$6:B30)</f>
        <v>13.36</v>
      </c>
      <c r="Y29">
        <f>AVERAGE(C$6:C30)</f>
        <v>16.56</v>
      </c>
      <c r="Z29">
        <f>AVERAGE(D$6:D30)</f>
        <v>9.76</v>
      </c>
      <c r="AA29">
        <f>AVERAGE(E$6:E30)</f>
        <v>10.8</v>
      </c>
      <c r="AB29">
        <f>AVERAGE(F$6:F30)</f>
        <v>11.12</v>
      </c>
      <c r="AC29">
        <f>AVERAGE(G$6:G30)</f>
        <v>8.64</v>
      </c>
      <c r="AD29">
        <f>AVERAGE(H$6:H30)</f>
        <v>11.12</v>
      </c>
      <c r="AE29">
        <f>AVERAGE(I$6:I30)</f>
        <v>0</v>
      </c>
      <c r="AF29">
        <f>AVERAGE(J$6:J30)</f>
        <v>0</v>
      </c>
      <c r="AG29">
        <f>AVERAGE(K$6:K30)</f>
        <v>81.36</v>
      </c>
      <c r="AI29">
        <f>AVERAGE(M$6:M30)</f>
        <v>8.04</v>
      </c>
      <c r="AJ29">
        <f>AVERAGE(N$6:N30)</f>
        <v>10.96</v>
      </c>
      <c r="AK29">
        <f>AVERAGE(O$6:O30)</f>
        <v>6.52</v>
      </c>
      <c r="AL29">
        <f>AVERAGE(P$6:P30)</f>
        <v>5.56</v>
      </c>
      <c r="AM29">
        <f>AVERAGE(Q$6:Q30)</f>
        <v>5.56</v>
      </c>
      <c r="AN29">
        <f>AVERAGE(R$6:R30)</f>
        <v>5.96</v>
      </c>
      <c r="AO29">
        <f>AVERAGE(S$6:S30)</f>
        <v>6.8</v>
      </c>
      <c r="AP29">
        <f>AVERAGE(T$6:T30)</f>
        <v>0</v>
      </c>
      <c r="AQ29">
        <f>AVERAGE(U$6:U30)</f>
        <v>0</v>
      </c>
      <c r="AR29">
        <f>AVERAGE(V$6:V30)</f>
        <v>49.4</v>
      </c>
      <c r="AT29" s="16">
        <f>STDEVP(B$6:B30)</f>
        <v>2.896618718437069</v>
      </c>
      <c r="AU29" s="16">
        <f>STDEVP(C$6:C30)</f>
        <v>4.060344812943845</v>
      </c>
      <c r="AV29" s="16">
        <f>STDEVP(D$6:D30)</f>
        <v>1.556406116667497</v>
      </c>
      <c r="AW29" s="16">
        <f>STDEVP(E$6:E30)</f>
        <v>1.7663521732655694</v>
      </c>
      <c r="AX29" s="16">
        <f>STDEVP(F$6:F30)</f>
        <v>1.9456618411224482</v>
      </c>
      <c r="AY29" s="16">
        <f>STDEVP(G$6:G30)</f>
        <v>2.2606193841511666</v>
      </c>
      <c r="AZ29" s="16">
        <f>STDEVP(H$6:H30)</f>
        <v>2.045873896407106</v>
      </c>
      <c r="BA29" s="16">
        <f>STDEVP(I$6:I30)</f>
        <v>0</v>
      </c>
      <c r="BB29" s="16">
        <f>STDEVP(J$6:J30)</f>
        <v>0</v>
      </c>
      <c r="BC29" s="16">
        <f>STDEVP(K$6:K30)</f>
        <v>9.595332198522382</v>
      </c>
      <c r="BE29" s="39">
        <f t="shared" si="11"/>
        <v>0</v>
      </c>
      <c r="BF29" s="39">
        <f t="shared" si="12"/>
        <v>0</v>
      </c>
      <c r="BG29" s="39">
        <f t="shared" si="13"/>
        <v>2</v>
      </c>
      <c r="BH29" s="39">
        <f t="shared" si="14"/>
        <v>10</v>
      </c>
      <c r="BI29" s="39">
        <f t="shared" si="15"/>
        <v>6</v>
      </c>
      <c r="BJ29" s="39">
        <f t="shared" si="16"/>
        <v>6</v>
      </c>
    </row>
    <row r="30" spans="2:62" ht="14.25">
      <c r="B30" s="3">
        <f>'原始数据表'!B30</f>
        <v>11</v>
      </c>
      <c r="C30" s="3">
        <f>'原始数据表'!C30</f>
        <v>9</v>
      </c>
      <c r="D30" s="3">
        <f>'原始数据表'!D30</f>
        <v>9</v>
      </c>
      <c r="E30" s="3">
        <f>'原始数据表'!E30</f>
        <v>9</v>
      </c>
      <c r="F30" s="3">
        <f>'原始数据表'!F30</f>
        <v>12</v>
      </c>
      <c r="G30" s="3">
        <f>'原始数据表'!G30</f>
        <v>7</v>
      </c>
      <c r="H30" s="3">
        <f>'原始数据表'!H30</f>
        <v>10</v>
      </c>
      <c r="I30" s="3">
        <f>'原始数据表'!I30</f>
        <v>0</v>
      </c>
      <c r="J30" s="3">
        <f>'原始数据表'!J30</f>
        <v>0</v>
      </c>
      <c r="K30" s="3">
        <f t="shared" si="0"/>
        <v>67</v>
      </c>
      <c r="L30">
        <v>25</v>
      </c>
      <c r="M30">
        <f ca="1" t="shared" si="1"/>
        <v>6</v>
      </c>
      <c r="N30">
        <f ca="1" t="shared" si="2"/>
        <v>14</v>
      </c>
      <c r="O30">
        <f ca="1" t="shared" si="3"/>
        <v>7</v>
      </c>
      <c r="P30">
        <f ca="1" t="shared" si="4"/>
        <v>8</v>
      </c>
      <c r="Q30">
        <f ca="1" t="shared" si="5"/>
        <v>7</v>
      </c>
      <c r="R30">
        <f ca="1" t="shared" si="6"/>
        <v>9</v>
      </c>
      <c r="S30">
        <f ca="1" t="shared" si="7"/>
        <v>12</v>
      </c>
      <c r="T30">
        <f ca="1" t="shared" si="8"/>
        <v>0</v>
      </c>
      <c r="U30">
        <f ca="1" t="shared" si="9"/>
        <v>0</v>
      </c>
      <c r="V30">
        <f ca="1" t="shared" si="10"/>
        <v>63</v>
      </c>
      <c r="X30">
        <f>AVERAGE(B$6:B31)</f>
        <v>13.307692307692308</v>
      </c>
      <c r="Y30">
        <f>AVERAGE(C$6:C31)</f>
        <v>16.384615384615383</v>
      </c>
      <c r="Z30">
        <f>AVERAGE(D$6:D31)</f>
        <v>9.692307692307692</v>
      </c>
      <c r="AA30">
        <f>AVERAGE(E$6:E31)</f>
        <v>10.692307692307692</v>
      </c>
      <c r="AB30">
        <f>AVERAGE(F$6:F31)</f>
        <v>10.961538461538462</v>
      </c>
      <c r="AC30">
        <f>AVERAGE(G$6:G31)</f>
        <v>8.653846153846153</v>
      </c>
      <c r="AD30">
        <f>AVERAGE(H$6:H31)</f>
        <v>11.076923076923077</v>
      </c>
      <c r="AE30">
        <f>AVERAGE(I$6:I31)</f>
        <v>0</v>
      </c>
      <c r="AF30">
        <f>AVERAGE(J$6:J31)</f>
        <v>0</v>
      </c>
      <c r="AG30">
        <f>AVERAGE(K$6:K31)</f>
        <v>80.76923076923077</v>
      </c>
      <c r="AI30">
        <f>AVERAGE(M$6:M31)</f>
        <v>8.076923076923077</v>
      </c>
      <c r="AJ30">
        <f>AVERAGE(N$6:N31)</f>
        <v>11</v>
      </c>
      <c r="AK30">
        <f>AVERAGE(O$6:O31)</f>
        <v>6.6923076923076925</v>
      </c>
      <c r="AL30">
        <f>AVERAGE(P$6:P31)</f>
        <v>5.538461538461538</v>
      </c>
      <c r="AM30">
        <f>AVERAGE(Q$6:Q31)</f>
        <v>5.615384615384615</v>
      </c>
      <c r="AN30">
        <f>AVERAGE(R$6:R31)</f>
        <v>6</v>
      </c>
      <c r="AO30">
        <f>AVERAGE(S$6:S31)</f>
        <v>7</v>
      </c>
      <c r="AP30">
        <f>AVERAGE(T$6:T31)</f>
        <v>0</v>
      </c>
      <c r="AQ30">
        <f>AVERAGE(U$6:U31)</f>
        <v>0</v>
      </c>
      <c r="AR30">
        <f>AVERAGE(V$6:V31)</f>
        <v>49.92307692307692</v>
      </c>
      <c r="AT30" s="16">
        <f>STDEVP(B$6:B31)</f>
        <v>2.852384033498334</v>
      </c>
      <c r="AU30" s="16">
        <f>STDEVP(C$6:C31)</f>
        <v>4.076923076923075</v>
      </c>
      <c r="AV30" s="16">
        <f>STDEVP(D$6:D31)</f>
        <v>1.5632616486847353</v>
      </c>
      <c r="AW30" s="16">
        <f>STDEVP(E$6:E31)</f>
        <v>1.8138194034694752</v>
      </c>
      <c r="AX30" s="16">
        <f>STDEVP(F$6:F31)</f>
        <v>2.0658536926147373</v>
      </c>
      <c r="AY30" s="16">
        <f>STDEVP(G$6:G31)</f>
        <v>2.217800498975154</v>
      </c>
      <c r="AZ30" s="16">
        <f>STDEVP(H$6:H31)</f>
        <v>2.017673392092923</v>
      </c>
      <c r="BA30" s="16">
        <f>STDEVP(I$6:I31)</f>
        <v>0</v>
      </c>
      <c r="BB30" s="16">
        <f>STDEVP(J$6:J31)</f>
        <v>0</v>
      </c>
      <c r="BC30" s="16">
        <f>STDEVP(K$6:K31)</f>
        <v>9.861766468022966</v>
      </c>
      <c r="BE30" s="39">
        <f t="shared" si="11"/>
        <v>0</v>
      </c>
      <c r="BF30" s="39">
        <f t="shared" si="12"/>
        <v>0</v>
      </c>
      <c r="BG30" s="39">
        <f t="shared" si="13"/>
        <v>3</v>
      </c>
      <c r="BH30" s="39">
        <f t="shared" si="14"/>
        <v>10</v>
      </c>
      <c r="BI30" s="39">
        <f t="shared" si="15"/>
        <v>6</v>
      </c>
      <c r="BJ30" s="39">
        <f t="shared" si="16"/>
        <v>6</v>
      </c>
    </row>
    <row r="31" spans="2:62" ht="14.25">
      <c r="B31" s="3">
        <f>'原始数据表'!B31</f>
        <v>12</v>
      </c>
      <c r="C31" s="3">
        <f>'原始数据表'!C31</f>
        <v>12</v>
      </c>
      <c r="D31" s="3">
        <f>'原始数据表'!D31</f>
        <v>8</v>
      </c>
      <c r="E31" s="3">
        <f>'原始数据表'!E31</f>
        <v>8</v>
      </c>
      <c r="F31" s="3">
        <f>'原始数据表'!F31</f>
        <v>7</v>
      </c>
      <c r="G31" s="3">
        <f>'原始数据表'!G31</f>
        <v>9</v>
      </c>
      <c r="H31" s="3">
        <f>'原始数据表'!H31</f>
        <v>10</v>
      </c>
      <c r="I31" s="3">
        <f>'原始数据表'!I31</f>
        <v>0</v>
      </c>
      <c r="J31" s="3">
        <f>'原始数据表'!J31</f>
        <v>0</v>
      </c>
      <c r="K31" s="3">
        <f t="shared" si="0"/>
        <v>66</v>
      </c>
      <c r="L31">
        <v>26</v>
      </c>
      <c r="M31">
        <f ca="1" t="shared" si="1"/>
        <v>9</v>
      </c>
      <c r="N31">
        <f ca="1" t="shared" si="2"/>
        <v>12</v>
      </c>
      <c r="O31">
        <f ca="1" t="shared" si="3"/>
        <v>11</v>
      </c>
      <c r="P31">
        <f ca="1" t="shared" si="4"/>
        <v>5</v>
      </c>
      <c r="Q31">
        <f ca="1" t="shared" si="5"/>
        <v>7</v>
      </c>
      <c r="R31">
        <f ca="1" t="shared" si="6"/>
        <v>7</v>
      </c>
      <c r="S31">
        <f ca="1" t="shared" si="7"/>
        <v>12</v>
      </c>
      <c r="T31">
        <f ca="1" t="shared" si="8"/>
        <v>0</v>
      </c>
      <c r="U31">
        <f ca="1" t="shared" si="9"/>
        <v>0</v>
      </c>
      <c r="V31">
        <f ca="1" t="shared" si="10"/>
        <v>63</v>
      </c>
      <c r="X31">
        <f>AVERAGE(B$6:B32)</f>
        <v>13.333333333333334</v>
      </c>
      <c r="Y31">
        <f>AVERAGE(C$6:C32)</f>
        <v>16.296296296296298</v>
      </c>
      <c r="Z31">
        <f>AVERAGE(D$6:D32)</f>
        <v>9.814814814814815</v>
      </c>
      <c r="AA31">
        <f>AVERAGE(E$6:E32)</f>
        <v>10.444444444444445</v>
      </c>
      <c r="AB31">
        <f>AVERAGE(F$6:F32)</f>
        <v>11.037037037037036</v>
      </c>
      <c r="AC31">
        <f>AVERAGE(G$6:G32)</f>
        <v>8.62962962962963</v>
      </c>
      <c r="AD31">
        <f>AVERAGE(H$6:H32)</f>
        <v>10.666666666666666</v>
      </c>
      <c r="AE31">
        <f>AVERAGE(I$6:I32)</f>
        <v>0</v>
      </c>
      <c r="AF31">
        <f>AVERAGE(J$6:J32)</f>
        <v>0</v>
      </c>
      <c r="AG31">
        <f>AVERAGE(K$6:K32)</f>
        <v>80.22222222222223</v>
      </c>
      <c r="AI31">
        <f>AVERAGE(M$6:M32)</f>
        <v>8.185185185185185</v>
      </c>
      <c r="AJ31">
        <f>AVERAGE(N$6:N32)</f>
        <v>11.11111111111111</v>
      </c>
      <c r="AK31">
        <f>AVERAGE(O$6:O32)</f>
        <v>6.925925925925926</v>
      </c>
      <c r="AL31">
        <f>AVERAGE(P$6:P32)</f>
        <v>5.555555555555555</v>
      </c>
      <c r="AM31">
        <f>AVERAGE(Q$6:Q32)</f>
        <v>5.592592592592593</v>
      </c>
      <c r="AN31">
        <f>AVERAGE(R$6:R32)</f>
        <v>5.888888888888889</v>
      </c>
      <c r="AO31">
        <f>AVERAGE(S$6:S32)</f>
        <v>7.148148148148148</v>
      </c>
      <c r="AP31">
        <f>AVERAGE(T$6:T32)</f>
        <v>0</v>
      </c>
      <c r="AQ31">
        <f>AVERAGE(U$6:U32)</f>
        <v>0</v>
      </c>
      <c r="AR31">
        <f>AVERAGE(V$6:V32)</f>
        <v>50.407407407407405</v>
      </c>
      <c r="AT31" s="16">
        <f>STDEVP(B$6:B32)</f>
        <v>2.802115602870776</v>
      </c>
      <c r="AU31" s="16">
        <f>STDEVP(C$6:C32)</f>
        <v>4.025978738281834</v>
      </c>
      <c r="AV31" s="16">
        <f>STDEVP(D$6:D32)</f>
        <v>1.6563466499998423</v>
      </c>
      <c r="AW31" s="16">
        <f>STDEVP(E$6:E32)</f>
        <v>2.1829869671542768</v>
      </c>
      <c r="AX31" s="16">
        <f>STDEVP(F$6:F32)</f>
        <v>2.0634649299532035</v>
      </c>
      <c r="AY31" s="16">
        <f>STDEVP(G$6:G32)</f>
        <v>2.1798428103055056</v>
      </c>
      <c r="AZ31" s="16">
        <f>STDEVP(H$6:H32)</f>
        <v>2.8803291992923823</v>
      </c>
      <c r="BA31" s="16">
        <f>STDEVP(I$6:I32)</f>
        <v>0</v>
      </c>
      <c r="BB31" s="16">
        <f>STDEVP(J$6:J32)</f>
        <v>0</v>
      </c>
      <c r="BC31" s="16">
        <f>STDEVP(K$6:K32)</f>
        <v>10.071350394333013</v>
      </c>
      <c r="BE31" s="39">
        <f t="shared" si="11"/>
        <v>0</v>
      </c>
      <c r="BF31" s="39">
        <f t="shared" si="12"/>
        <v>0</v>
      </c>
      <c r="BG31" s="39">
        <f t="shared" si="13"/>
        <v>4</v>
      </c>
      <c r="BH31" s="39">
        <f t="shared" si="14"/>
        <v>10</v>
      </c>
      <c r="BI31" s="39">
        <f t="shared" si="15"/>
        <v>6</v>
      </c>
      <c r="BJ31" s="39">
        <f t="shared" si="16"/>
        <v>6</v>
      </c>
    </row>
    <row r="32" spans="2:62" ht="14.25">
      <c r="B32" s="3">
        <f>'原始数据表'!B32</f>
        <v>14</v>
      </c>
      <c r="C32" s="3">
        <f>'原始数据表'!C32</f>
        <v>14</v>
      </c>
      <c r="D32" s="3">
        <f>'原始数据表'!D32</f>
        <v>13</v>
      </c>
      <c r="E32" s="3">
        <f>'原始数据表'!E32</f>
        <v>4</v>
      </c>
      <c r="F32" s="3">
        <f>'原始数据表'!F32</f>
        <v>13</v>
      </c>
      <c r="G32" s="3">
        <f>'原始数据表'!G32</f>
        <v>8</v>
      </c>
      <c r="H32" s="3">
        <f>'原始数据表'!H32</f>
        <v>0</v>
      </c>
      <c r="I32" s="3">
        <f>'原始数据表'!I32</f>
        <v>0</v>
      </c>
      <c r="J32" s="3">
        <f>'原始数据表'!J32</f>
        <v>0</v>
      </c>
      <c r="K32" s="3">
        <f t="shared" si="0"/>
        <v>66</v>
      </c>
      <c r="L32">
        <v>27</v>
      </c>
      <c r="M32">
        <f ca="1" t="shared" si="1"/>
        <v>11</v>
      </c>
      <c r="N32">
        <f ca="1" t="shared" si="2"/>
        <v>14</v>
      </c>
      <c r="O32">
        <f ca="1" t="shared" si="3"/>
        <v>13</v>
      </c>
      <c r="P32">
        <f ca="1" t="shared" si="4"/>
        <v>6</v>
      </c>
      <c r="Q32">
        <f ca="1" t="shared" si="5"/>
        <v>5</v>
      </c>
      <c r="R32">
        <f ca="1" t="shared" si="6"/>
        <v>3</v>
      </c>
      <c r="S32">
        <f ca="1" t="shared" si="7"/>
        <v>11</v>
      </c>
      <c r="T32">
        <f ca="1" t="shared" si="8"/>
        <v>0</v>
      </c>
      <c r="U32">
        <f ca="1" t="shared" si="9"/>
        <v>0</v>
      </c>
      <c r="V32">
        <f ca="1" t="shared" si="10"/>
        <v>63</v>
      </c>
      <c r="X32">
        <f>AVERAGE(B$6:B33)</f>
        <v>13.142857142857142</v>
      </c>
      <c r="Y32">
        <f>AVERAGE(C$6:C33)</f>
        <v>16.107142857142858</v>
      </c>
      <c r="Z32">
        <f>AVERAGE(D$6:D33)</f>
        <v>9.857142857142858</v>
      </c>
      <c r="AA32">
        <f>AVERAGE(E$6:E33)</f>
        <v>10.392857142857142</v>
      </c>
      <c r="AB32">
        <f>AVERAGE(F$6:F33)</f>
        <v>10.892857142857142</v>
      </c>
      <c r="AC32">
        <f>AVERAGE(G$6:G33)</f>
        <v>8.642857142857142</v>
      </c>
      <c r="AD32">
        <f>AVERAGE(H$6:H33)</f>
        <v>10.678571428571429</v>
      </c>
      <c r="AE32">
        <f>AVERAGE(I$6:I33)</f>
        <v>0</v>
      </c>
      <c r="AF32">
        <f>AVERAGE(J$6:J33)</f>
        <v>0</v>
      </c>
      <c r="AG32">
        <f>AVERAGE(K$6:K33)</f>
        <v>79.71428571428571</v>
      </c>
      <c r="AI32">
        <f>AVERAGE(M$6:M33)</f>
        <v>8.214285714285714</v>
      </c>
      <c r="AJ32">
        <f>AVERAGE(N$6:N33)</f>
        <v>11.178571428571429</v>
      </c>
      <c r="AK32">
        <f>AVERAGE(O$6:O33)</f>
        <v>6.857142857142857</v>
      </c>
      <c r="AL32">
        <f>AVERAGE(P$6:P33)</f>
        <v>5.75</v>
      </c>
      <c r="AM32">
        <f>AVERAGE(Q$6:Q33)</f>
        <v>5.678571428571429</v>
      </c>
      <c r="AN32">
        <f>AVERAGE(R$6:R33)</f>
        <v>5.892857142857143</v>
      </c>
      <c r="AO32">
        <f>AVERAGE(S$6:S33)</f>
        <v>7.285714285714286</v>
      </c>
      <c r="AP32">
        <f>AVERAGE(T$6:T33)</f>
        <v>0</v>
      </c>
      <c r="AQ32">
        <f>AVERAGE(U$6:U33)</f>
        <v>0</v>
      </c>
      <c r="AR32">
        <f>AVERAGE(V$6:V33)</f>
        <v>50.857142857142854</v>
      </c>
      <c r="AT32" s="16">
        <f>STDEVP(B$6:B33)</f>
        <v>2.9242127843512464</v>
      </c>
      <c r="AU32" s="16">
        <f>STDEVP(C$6:C33)</f>
        <v>4.073777517894924</v>
      </c>
      <c r="AV32" s="16">
        <f>STDEVP(D$6:D33)</f>
        <v>1.641303613296581</v>
      </c>
      <c r="AW32" s="16">
        <f>STDEVP(E$6:E33)</f>
        <v>2.16034530497666</v>
      </c>
      <c r="AX32" s="16">
        <f>STDEVP(F$6:F33)</f>
        <v>2.16034530497666</v>
      </c>
      <c r="AY32" s="16">
        <f>STDEVP(G$6:G33)</f>
        <v>2.141666335794994</v>
      </c>
      <c r="AZ32" s="16">
        <f>STDEVP(H$6:H33)</f>
        <v>2.8291034853133668</v>
      </c>
      <c r="BA32" s="16">
        <f>STDEVP(I$6:I33)</f>
        <v>0</v>
      </c>
      <c r="BB32" s="16">
        <f>STDEVP(J$6:J33)</f>
        <v>0</v>
      </c>
      <c r="BC32" s="16">
        <f>STDEVP(K$6:K33)</f>
        <v>10.235990924384497</v>
      </c>
      <c r="BE32" s="39">
        <f t="shared" si="11"/>
        <v>0</v>
      </c>
      <c r="BF32" s="39">
        <f t="shared" si="12"/>
        <v>0</v>
      </c>
      <c r="BG32" s="39">
        <f t="shared" si="13"/>
        <v>5</v>
      </c>
      <c r="BH32" s="39">
        <f t="shared" si="14"/>
        <v>10</v>
      </c>
      <c r="BI32" s="39">
        <f t="shared" si="15"/>
        <v>6</v>
      </c>
      <c r="BJ32" s="39">
        <f t="shared" si="16"/>
        <v>6</v>
      </c>
    </row>
    <row r="33" spans="2:62" ht="14.25">
      <c r="B33" s="3">
        <f>'原始数据表'!B33</f>
        <v>8</v>
      </c>
      <c r="C33" s="3">
        <f>'原始数据表'!C33</f>
        <v>11</v>
      </c>
      <c r="D33" s="3">
        <f>'原始数据表'!D33</f>
        <v>11</v>
      </c>
      <c r="E33" s="3">
        <f>'原始数据表'!E33</f>
        <v>9</v>
      </c>
      <c r="F33" s="3">
        <f>'原始数据表'!F33</f>
        <v>7</v>
      </c>
      <c r="G33" s="3">
        <f>'原始数据表'!G33</f>
        <v>9</v>
      </c>
      <c r="H33" s="3">
        <f>'原始数据表'!H33</f>
        <v>11</v>
      </c>
      <c r="I33" s="3">
        <f>'原始数据表'!I33</f>
        <v>0</v>
      </c>
      <c r="J33" s="3">
        <f>'原始数据表'!J33</f>
        <v>0</v>
      </c>
      <c r="K33" s="3">
        <f t="shared" si="0"/>
        <v>66</v>
      </c>
      <c r="L33">
        <v>28</v>
      </c>
      <c r="M33">
        <f ca="1" t="shared" si="1"/>
        <v>9</v>
      </c>
      <c r="N33">
        <f ca="1" t="shared" si="2"/>
        <v>13</v>
      </c>
      <c r="O33">
        <f ca="1" t="shared" si="3"/>
        <v>5</v>
      </c>
      <c r="P33">
        <f ca="1" t="shared" si="4"/>
        <v>11</v>
      </c>
      <c r="Q33">
        <f ca="1" t="shared" si="5"/>
        <v>8</v>
      </c>
      <c r="R33">
        <f ca="1" t="shared" si="6"/>
        <v>6</v>
      </c>
      <c r="S33">
        <f ca="1" t="shared" si="7"/>
        <v>11</v>
      </c>
      <c r="T33">
        <f ca="1" t="shared" si="8"/>
        <v>0</v>
      </c>
      <c r="U33">
        <f ca="1" t="shared" si="9"/>
        <v>0</v>
      </c>
      <c r="V33">
        <f ca="1" t="shared" si="10"/>
        <v>63</v>
      </c>
      <c r="X33">
        <f>AVERAGE(B$6:B34)</f>
        <v>13</v>
      </c>
      <c r="Y33">
        <f>AVERAGE(C$6:C34)</f>
        <v>15.862068965517242</v>
      </c>
      <c r="Z33">
        <f>AVERAGE(D$6:D34)</f>
        <v>9.689655172413794</v>
      </c>
      <c r="AA33">
        <f>AVERAGE(E$6:E34)</f>
        <v>10.413793103448276</v>
      </c>
      <c r="AB33">
        <f>AVERAGE(F$6:F34)</f>
        <v>10.931034482758621</v>
      </c>
      <c r="AC33">
        <f>AVERAGE(G$6:G34)</f>
        <v>8.586206896551724</v>
      </c>
      <c r="AD33">
        <f>AVERAGE(H$6:H34)</f>
        <v>10.724137931034482</v>
      </c>
      <c r="AE33">
        <f>AVERAGE(I$6:I34)</f>
        <v>0</v>
      </c>
      <c r="AF33">
        <f>AVERAGE(J$6:J34)</f>
        <v>0</v>
      </c>
      <c r="AG33">
        <f>AVERAGE(K$6:K34)</f>
        <v>79.20689655172414</v>
      </c>
      <c r="AI33">
        <f>AVERAGE(M$6:M34)</f>
        <v>8.379310344827585</v>
      </c>
      <c r="AJ33">
        <f>AVERAGE(N$6:N34)</f>
        <v>11.517241379310345</v>
      </c>
      <c r="AK33">
        <f>AVERAGE(O$6:O34)</f>
        <v>6.862068965517241</v>
      </c>
      <c r="AL33">
        <f>AVERAGE(P$6:P34)</f>
        <v>5.9655172413793105</v>
      </c>
      <c r="AM33">
        <f>AVERAGE(Q$6:Q34)</f>
        <v>5.586206896551724</v>
      </c>
      <c r="AN33">
        <f>AVERAGE(R$6:R34)</f>
        <v>5.793103448275862</v>
      </c>
      <c r="AO33">
        <f>AVERAGE(S$6:S34)</f>
        <v>7.206896551724138</v>
      </c>
      <c r="AP33">
        <f>AVERAGE(T$6:T34)</f>
        <v>0</v>
      </c>
      <c r="AQ33">
        <f>AVERAGE(U$6:U34)</f>
        <v>0</v>
      </c>
      <c r="AR33">
        <f>AVERAGE(V$6:V34)</f>
        <v>51.310344827586206</v>
      </c>
      <c r="AT33" s="16">
        <f>STDEVP(B$6:B34)</f>
        <v>2.9711254108328298</v>
      </c>
      <c r="AU33" s="16">
        <f>STDEVP(C$6:C34)</f>
        <v>4.207744402974234</v>
      </c>
      <c r="AV33" s="16">
        <f>STDEVP(D$6:D34)</f>
        <v>1.8402295260863912</v>
      </c>
      <c r="AW33" s="16">
        <f>STDEVP(E$6:E34)</f>
        <v>2.125660001023783</v>
      </c>
      <c r="AX33" s="16">
        <f>STDEVP(F$6:F34)</f>
        <v>2.1323620460331454</v>
      </c>
      <c r="AY33" s="16">
        <f>STDEVP(G$6:G34)</f>
        <v>2.125660001023783</v>
      </c>
      <c r="AZ33" s="16">
        <f>STDEVP(H$6:H34)</f>
        <v>2.7903349412612286</v>
      </c>
      <c r="BA33" s="16">
        <f>STDEVP(I$6:I34)</f>
        <v>0</v>
      </c>
      <c r="BB33" s="16">
        <f>STDEVP(J$6:J34)</f>
        <v>0</v>
      </c>
      <c r="BC33" s="16">
        <f>STDEVP(K$6:K34)</f>
        <v>10.410138659995496</v>
      </c>
      <c r="BE33" s="39">
        <f t="shared" si="11"/>
        <v>0</v>
      </c>
      <c r="BF33" s="39">
        <f t="shared" si="12"/>
        <v>0</v>
      </c>
      <c r="BG33" s="39">
        <f t="shared" si="13"/>
        <v>6</v>
      </c>
      <c r="BH33" s="39">
        <f t="shared" si="14"/>
        <v>10</v>
      </c>
      <c r="BI33" s="39">
        <f t="shared" si="15"/>
        <v>6</v>
      </c>
      <c r="BJ33" s="39">
        <f t="shared" si="16"/>
        <v>6</v>
      </c>
    </row>
    <row r="34" spans="2:62" ht="14.25">
      <c r="B34" s="3">
        <f>'原始数据表'!B34</f>
        <v>9</v>
      </c>
      <c r="C34" s="3">
        <f>'原始数据表'!C34</f>
        <v>9</v>
      </c>
      <c r="D34" s="3">
        <f>'原始数据表'!D34</f>
        <v>5</v>
      </c>
      <c r="E34" s="3">
        <f>'原始数据表'!E34</f>
        <v>11</v>
      </c>
      <c r="F34" s="3">
        <f>'原始数据表'!F34</f>
        <v>12</v>
      </c>
      <c r="G34" s="3">
        <f>'原始数据表'!G34</f>
        <v>7</v>
      </c>
      <c r="H34" s="3">
        <f>'原始数据表'!H34</f>
        <v>12</v>
      </c>
      <c r="I34" s="3">
        <f>'原始数据表'!I34</f>
        <v>0</v>
      </c>
      <c r="J34" s="3">
        <f>'原始数据表'!J34</f>
        <v>0</v>
      </c>
      <c r="K34" s="3">
        <f t="shared" si="0"/>
        <v>65</v>
      </c>
      <c r="L34">
        <v>29</v>
      </c>
      <c r="M34">
        <f ca="1" t="shared" si="1"/>
        <v>13</v>
      </c>
      <c r="N34">
        <f ca="1" t="shared" si="2"/>
        <v>21</v>
      </c>
      <c r="O34">
        <f ca="1" t="shared" si="3"/>
        <v>7</v>
      </c>
      <c r="P34">
        <f ca="1" t="shared" si="4"/>
        <v>12</v>
      </c>
      <c r="Q34">
        <f ca="1" t="shared" si="5"/>
        <v>3</v>
      </c>
      <c r="R34">
        <f ca="1" t="shared" si="6"/>
        <v>3</v>
      </c>
      <c r="S34">
        <f ca="1" t="shared" si="7"/>
        <v>5</v>
      </c>
      <c r="T34">
        <f ca="1" t="shared" si="8"/>
        <v>0</v>
      </c>
      <c r="U34">
        <f ca="1" t="shared" si="9"/>
        <v>0</v>
      </c>
      <c r="V34">
        <f ca="1" t="shared" si="10"/>
        <v>64</v>
      </c>
      <c r="X34">
        <f>AVERAGE(B$6:B35)</f>
        <v>12.966666666666667</v>
      </c>
      <c r="Y34">
        <f>AVERAGE(C$6:C35)</f>
        <v>15.566666666666666</v>
      </c>
      <c r="Z34">
        <f>AVERAGE(D$6:D35)</f>
        <v>9.733333333333333</v>
      </c>
      <c r="AA34">
        <f>AVERAGE(E$6:E35)</f>
        <v>10.433333333333334</v>
      </c>
      <c r="AB34">
        <f>AVERAGE(F$6:F35)</f>
        <v>10.833333333333334</v>
      </c>
      <c r="AC34">
        <f>AVERAGE(G$6:G35)</f>
        <v>8.5</v>
      </c>
      <c r="AD34">
        <f>AVERAGE(H$6:H35)</f>
        <v>10.7</v>
      </c>
      <c r="AE34">
        <f>AVERAGE(I$6:I35)</f>
        <v>0</v>
      </c>
      <c r="AF34">
        <f>AVERAGE(J$6:J35)</f>
        <v>0</v>
      </c>
      <c r="AG34">
        <f>AVERAGE(K$6:K35)</f>
        <v>78.73333333333333</v>
      </c>
      <c r="AI34">
        <f>AVERAGE(M$6:M35)</f>
        <v>8.466666666666667</v>
      </c>
      <c r="AJ34">
        <f>AVERAGE(N$6:N35)</f>
        <v>11.6</v>
      </c>
      <c r="AK34">
        <f>AVERAGE(O$6:O35)</f>
        <v>7.066666666666666</v>
      </c>
      <c r="AL34">
        <f>AVERAGE(P$6:P35)</f>
        <v>5.9</v>
      </c>
      <c r="AM34">
        <f>AVERAGE(Q$6:Q35)</f>
        <v>5.666666666666667</v>
      </c>
      <c r="AN34">
        <f>AVERAGE(R$6:R35)</f>
        <v>5.766666666666667</v>
      </c>
      <c r="AO34">
        <f>AVERAGE(S$6:S35)</f>
        <v>7.266666666666667</v>
      </c>
      <c r="AP34">
        <f>AVERAGE(T$6:T35)</f>
        <v>0</v>
      </c>
      <c r="AQ34">
        <f>AVERAGE(U$6:U35)</f>
        <v>0</v>
      </c>
      <c r="AR34">
        <f>AVERAGE(V$6:V35)</f>
        <v>51.733333333333334</v>
      </c>
      <c r="AT34" s="16">
        <f>STDEVP(B$6:B35)</f>
        <v>2.9266970385667768</v>
      </c>
      <c r="AU34" s="16">
        <f>STDEVP(C$6:C35)</f>
        <v>4.432330713694045</v>
      </c>
      <c r="AV34" s="16">
        <f>STDEVP(D$6:D35)</f>
        <v>1.8245242911205355</v>
      </c>
      <c r="AW34" s="16">
        <f>STDEVP(E$6:E35)</f>
        <v>2.0925794820959354</v>
      </c>
      <c r="AX34" s="16">
        <f>STDEVP(F$6:F35)</f>
        <v>2.1615323782497957</v>
      </c>
      <c r="AY34" s="16">
        <f>STDEVP(G$6:G35)</f>
        <v>2.140872096444188</v>
      </c>
      <c r="AZ34" s="16">
        <f>STDEVP(H$6:H35)</f>
        <v>2.746512940681937</v>
      </c>
      <c r="BA34" s="16">
        <f>STDEVP(I$6:I35)</f>
        <v>0</v>
      </c>
      <c r="BB34" s="16">
        <f>STDEVP(J$6:J35)</f>
        <v>0</v>
      </c>
      <c r="BC34" s="16">
        <f>STDEVP(K$6:K35)</f>
        <v>10.548090927851462</v>
      </c>
      <c r="BE34" s="39">
        <f t="shared" si="11"/>
        <v>0</v>
      </c>
      <c r="BF34" s="39">
        <f t="shared" si="12"/>
        <v>0</v>
      </c>
      <c r="BG34" s="39">
        <f t="shared" si="13"/>
        <v>7</v>
      </c>
      <c r="BH34" s="39">
        <f t="shared" si="14"/>
        <v>10</v>
      </c>
      <c r="BI34" s="39">
        <f t="shared" si="15"/>
        <v>6</v>
      </c>
      <c r="BJ34" s="39">
        <f t="shared" si="16"/>
        <v>6</v>
      </c>
    </row>
    <row r="35" spans="2:62" ht="14.25">
      <c r="B35" s="3">
        <f>'原始数据表'!B35</f>
        <v>12</v>
      </c>
      <c r="C35" s="3">
        <f>'原始数据表'!C35</f>
        <v>7</v>
      </c>
      <c r="D35" s="3">
        <f>'原始数据表'!D35</f>
        <v>11</v>
      </c>
      <c r="E35" s="3">
        <f>'原始数据表'!E35</f>
        <v>11</v>
      </c>
      <c r="F35" s="3">
        <f>'原始数据表'!F35</f>
        <v>8</v>
      </c>
      <c r="G35" s="3">
        <f>'原始数据表'!G35</f>
        <v>6</v>
      </c>
      <c r="H35" s="3">
        <f>'原始数据表'!H35</f>
        <v>10</v>
      </c>
      <c r="I35" s="3">
        <f>'原始数据表'!I35</f>
        <v>0</v>
      </c>
      <c r="J35" s="3">
        <f>'原始数据表'!J35</f>
        <v>0</v>
      </c>
      <c r="K35" s="3">
        <f t="shared" si="0"/>
        <v>65</v>
      </c>
      <c r="L35">
        <v>30</v>
      </c>
      <c r="M35">
        <f ca="1" t="shared" si="1"/>
        <v>11</v>
      </c>
      <c r="N35">
        <f ca="1" t="shared" si="2"/>
        <v>14</v>
      </c>
      <c r="O35">
        <f ca="1" t="shared" si="3"/>
        <v>13</v>
      </c>
      <c r="P35">
        <f ca="1" t="shared" si="4"/>
        <v>4</v>
      </c>
      <c r="Q35">
        <f ca="1" t="shared" si="5"/>
        <v>8</v>
      </c>
      <c r="R35">
        <f ca="1" t="shared" si="6"/>
        <v>5</v>
      </c>
      <c r="S35">
        <f ca="1" t="shared" si="7"/>
        <v>9</v>
      </c>
      <c r="T35">
        <f ca="1" t="shared" si="8"/>
        <v>0</v>
      </c>
      <c r="U35">
        <f ca="1" t="shared" si="9"/>
        <v>0</v>
      </c>
      <c r="V35">
        <f ca="1" t="shared" si="10"/>
        <v>64</v>
      </c>
      <c r="X35">
        <f>AVERAGE(B$6:B36)</f>
        <v>12.903225806451612</v>
      </c>
      <c r="Y35">
        <f>AVERAGE(C$6:C36)</f>
        <v>15.516129032258064</v>
      </c>
      <c r="Z35">
        <f>AVERAGE(D$6:D36)</f>
        <v>9.838709677419354</v>
      </c>
      <c r="AA35">
        <f>AVERAGE(E$6:E36)</f>
        <v>10.225806451612904</v>
      </c>
      <c r="AB35">
        <f>AVERAGE(F$6:F36)</f>
        <v>10.741935483870968</v>
      </c>
      <c r="AC35">
        <f>AVERAGE(G$6:G36)</f>
        <v>8.387096774193548</v>
      </c>
      <c r="AD35">
        <f>AVERAGE(H$6:H36)</f>
        <v>10.64516129032258</v>
      </c>
      <c r="AE35">
        <f>AVERAGE(I$6:I36)</f>
        <v>0</v>
      </c>
      <c r="AF35">
        <f>AVERAGE(J$6:J36)</f>
        <v>0</v>
      </c>
      <c r="AG35">
        <f>AVERAGE(K$6:K36)</f>
        <v>78.25806451612904</v>
      </c>
      <c r="AI35">
        <f>AVERAGE(M$6:M36)</f>
        <v>8.580645161290322</v>
      </c>
      <c r="AJ35">
        <f>AVERAGE(N$6:N36)</f>
        <v>11.451612903225806</v>
      </c>
      <c r="AK35">
        <f>AVERAGE(O$6:O36)</f>
        <v>7.193548387096774</v>
      </c>
      <c r="AL35">
        <f>AVERAGE(P$6:P36)</f>
        <v>6.064516129032258</v>
      </c>
      <c r="AM35">
        <f>AVERAGE(Q$6:Q36)</f>
        <v>5.741935483870968</v>
      </c>
      <c r="AN35">
        <f>AVERAGE(R$6:R36)</f>
        <v>5.774193548387097</v>
      </c>
      <c r="AO35">
        <f>AVERAGE(S$6:S36)</f>
        <v>7.354838709677419</v>
      </c>
      <c r="AP35">
        <f>AVERAGE(T$6:T36)</f>
        <v>0</v>
      </c>
      <c r="AQ35">
        <f>AVERAGE(U$6:U36)</f>
        <v>0</v>
      </c>
      <c r="AR35">
        <f>AVERAGE(V$6:V36)</f>
        <v>52.16129032258065</v>
      </c>
      <c r="AT35" s="16">
        <f>STDEVP(B$6:B36)</f>
        <v>2.899998205891298</v>
      </c>
      <c r="AU35" s="16">
        <f>STDEVP(C$6:C36)</f>
        <v>4.369033020216004</v>
      </c>
      <c r="AV35" s="16">
        <f>STDEVP(D$6:D36)</f>
        <v>1.885372799509993</v>
      </c>
      <c r="AW35" s="16">
        <f>STDEVP(E$6:E36)</f>
        <v>2.3515221894977545</v>
      </c>
      <c r="AX35" s="16">
        <f>STDEVP(F$6:F36)</f>
        <v>2.184516510108002</v>
      </c>
      <c r="AY35" s="16">
        <f>STDEVP(G$6:G36)</f>
        <v>2.1949710756392267</v>
      </c>
      <c r="AZ35" s="16">
        <f>STDEVP(H$6:H36)</f>
        <v>2.718495635893596</v>
      </c>
      <c r="BA35" s="16">
        <f>STDEVP(I$6:I36)</f>
        <v>0</v>
      </c>
      <c r="BB35" s="16">
        <f>STDEVP(J$6:J36)</f>
        <v>0</v>
      </c>
      <c r="BC35" s="16">
        <f>STDEVP(K$6:K36)</f>
        <v>10.698108792575125</v>
      </c>
      <c r="BE35" s="39">
        <f t="shared" si="11"/>
        <v>0</v>
      </c>
      <c r="BF35" s="39">
        <f t="shared" si="12"/>
        <v>0</v>
      </c>
      <c r="BG35" s="39">
        <f t="shared" si="13"/>
        <v>8</v>
      </c>
      <c r="BH35" s="39">
        <f t="shared" si="14"/>
        <v>10</v>
      </c>
      <c r="BI35" s="39">
        <f t="shared" si="15"/>
        <v>6</v>
      </c>
      <c r="BJ35" s="39">
        <f t="shared" si="16"/>
        <v>6</v>
      </c>
    </row>
    <row r="36" spans="2:62" ht="14.25">
      <c r="B36" s="3">
        <f>'原始数据表'!B36</f>
        <v>11</v>
      </c>
      <c r="C36" s="3">
        <f>'原始数据表'!C36</f>
        <v>14</v>
      </c>
      <c r="D36" s="3">
        <f>'原始数据表'!D36</f>
        <v>13</v>
      </c>
      <c r="E36" s="3">
        <f>'原始数据表'!E36</f>
        <v>4</v>
      </c>
      <c r="F36" s="3">
        <f>'原始数据表'!F36</f>
        <v>8</v>
      </c>
      <c r="G36" s="3">
        <f>'原始数据表'!G36</f>
        <v>5</v>
      </c>
      <c r="H36" s="3">
        <f>'原始数据表'!H36</f>
        <v>9</v>
      </c>
      <c r="I36" s="3">
        <f>'原始数据表'!I36</f>
        <v>0</v>
      </c>
      <c r="J36" s="3">
        <f>'原始数据表'!J36</f>
        <v>0</v>
      </c>
      <c r="K36" s="3">
        <f t="shared" si="0"/>
        <v>64</v>
      </c>
      <c r="L36">
        <v>31</v>
      </c>
      <c r="M36">
        <f ca="1" t="shared" si="1"/>
        <v>12</v>
      </c>
      <c r="N36">
        <f ca="1" t="shared" si="2"/>
        <v>7</v>
      </c>
      <c r="O36">
        <f ca="1" t="shared" si="3"/>
        <v>11</v>
      </c>
      <c r="P36">
        <f ca="1" t="shared" si="4"/>
        <v>11</v>
      </c>
      <c r="Q36">
        <f ca="1" t="shared" si="5"/>
        <v>8</v>
      </c>
      <c r="R36">
        <f ca="1" t="shared" si="6"/>
        <v>6</v>
      </c>
      <c r="S36">
        <f ca="1" t="shared" si="7"/>
        <v>10</v>
      </c>
      <c r="T36">
        <f ca="1" t="shared" si="8"/>
        <v>0</v>
      </c>
      <c r="U36">
        <f ca="1" t="shared" si="9"/>
        <v>0</v>
      </c>
      <c r="V36">
        <f ca="1" t="shared" si="10"/>
        <v>65</v>
      </c>
      <c r="X36">
        <f>AVERAGE(B$6:B37)</f>
        <v>12.90625</v>
      </c>
      <c r="Y36">
        <f>AVERAGE(C$6:C37)</f>
        <v>15.6875</v>
      </c>
      <c r="Z36">
        <f>AVERAGE(D$6:D37)</f>
        <v>9.75</v>
      </c>
      <c r="AA36">
        <f>AVERAGE(E$6:E37)</f>
        <v>10.28125</v>
      </c>
      <c r="AB36">
        <f>AVERAGE(F$6:F37)</f>
        <v>10.5</v>
      </c>
      <c r="AC36">
        <f>AVERAGE(G$6:G37)</f>
        <v>8.21875</v>
      </c>
      <c r="AD36">
        <f>AVERAGE(H$6:H37)</f>
        <v>10.46875</v>
      </c>
      <c r="AE36">
        <f>AVERAGE(I$6:I37)</f>
        <v>0</v>
      </c>
      <c r="AF36">
        <f>AVERAGE(J$6:J37)</f>
        <v>0</v>
      </c>
      <c r="AG36">
        <f>AVERAGE(K$6:K37)</f>
        <v>77.8125</v>
      </c>
      <c r="AI36">
        <f>AVERAGE(M$6:M37)</f>
        <v>8.59375</v>
      </c>
      <c r="AJ36">
        <f>AVERAGE(N$6:N37)</f>
        <v>11.375</v>
      </c>
      <c r="AK36">
        <f>AVERAGE(O$6:O37)</f>
        <v>7.125</v>
      </c>
      <c r="AL36">
        <f>AVERAGE(P$6:P37)</f>
        <v>6.21875</v>
      </c>
      <c r="AM36">
        <f>AVERAGE(Q$6:Q37)</f>
        <v>5.9375</v>
      </c>
      <c r="AN36">
        <f>AVERAGE(R$6:R37)</f>
        <v>5.8125</v>
      </c>
      <c r="AO36">
        <f>AVERAGE(S$6:S37)</f>
        <v>7.5</v>
      </c>
      <c r="AP36">
        <f>AVERAGE(T$6:T37)</f>
        <v>0</v>
      </c>
      <c r="AQ36">
        <f>AVERAGE(U$6:U37)</f>
        <v>0</v>
      </c>
      <c r="AR36">
        <f>AVERAGE(V$6:V37)</f>
        <v>52.5625</v>
      </c>
      <c r="AT36" s="16">
        <f>STDEVP(B$6:B37)</f>
        <v>2.854375752682187</v>
      </c>
      <c r="AU36" s="16">
        <f>STDEVP(C$6:C37)</f>
        <v>4.404809161586913</v>
      </c>
      <c r="AV36" s="16">
        <f>STDEVP(D$6:D37)</f>
        <v>1.920286436967152</v>
      </c>
      <c r="AW36" s="16">
        <f>STDEVP(E$6:E37)</f>
        <v>2.3349836054028303</v>
      </c>
      <c r="AX36" s="16">
        <f>STDEVP(F$6:F37)</f>
        <v>2.537222891273055</v>
      </c>
      <c r="AY36" s="16">
        <f>STDEVP(G$6:G37)</f>
        <v>2.354973128827588</v>
      </c>
      <c r="AZ36" s="16">
        <f>STDEVP(H$6:H37)</f>
        <v>2.8502672572058922</v>
      </c>
      <c r="BA36" s="16">
        <f>STDEVP(I$6:I37)</f>
        <v>0</v>
      </c>
      <c r="BB36" s="16">
        <f>STDEVP(J$6:J37)</f>
        <v>0</v>
      </c>
      <c r="BC36" s="16">
        <f>STDEVP(K$6:K37)</f>
        <v>10.817917717842006</v>
      </c>
      <c r="BE36" s="39">
        <f t="shared" si="11"/>
        <v>0</v>
      </c>
      <c r="BF36" s="39">
        <f t="shared" si="12"/>
        <v>0</v>
      </c>
      <c r="BG36" s="39">
        <f t="shared" si="13"/>
        <v>9</v>
      </c>
      <c r="BH36" s="39">
        <f t="shared" si="14"/>
        <v>10</v>
      </c>
      <c r="BI36" s="39">
        <f t="shared" si="15"/>
        <v>6</v>
      </c>
      <c r="BJ36" s="39">
        <f t="shared" si="16"/>
        <v>6</v>
      </c>
    </row>
    <row r="37" spans="2:62" ht="14.25">
      <c r="B37" s="3">
        <f>'原始数据表'!B37</f>
        <v>13</v>
      </c>
      <c r="C37" s="3">
        <f>'原始数据表'!C37</f>
        <v>21</v>
      </c>
      <c r="D37" s="3">
        <f>'原始数据表'!D37</f>
        <v>7</v>
      </c>
      <c r="E37" s="3">
        <f>'原始数据表'!E37</f>
        <v>12</v>
      </c>
      <c r="F37" s="3">
        <f>'原始数据表'!F37</f>
        <v>3</v>
      </c>
      <c r="G37" s="3">
        <f>'原始数据表'!G37</f>
        <v>3</v>
      </c>
      <c r="H37" s="3">
        <f>'原始数据表'!H37</f>
        <v>5</v>
      </c>
      <c r="I37" s="3">
        <f>'原始数据表'!I37</f>
        <v>0</v>
      </c>
      <c r="J37" s="3">
        <f>'原始数据表'!J37</f>
        <v>0</v>
      </c>
      <c r="K37" s="3">
        <f t="shared" si="0"/>
        <v>64</v>
      </c>
      <c r="L37">
        <v>32</v>
      </c>
      <c r="M37">
        <f ca="1" t="shared" si="1"/>
        <v>9</v>
      </c>
      <c r="N37">
        <f ca="1" t="shared" si="2"/>
        <v>9</v>
      </c>
      <c r="O37">
        <f ca="1" t="shared" si="3"/>
        <v>5</v>
      </c>
      <c r="P37">
        <f ca="1" t="shared" si="4"/>
        <v>11</v>
      </c>
      <c r="Q37">
        <f ca="1" t="shared" si="5"/>
        <v>12</v>
      </c>
      <c r="R37">
        <f ca="1" t="shared" si="6"/>
        <v>7</v>
      </c>
      <c r="S37">
        <f ca="1" t="shared" si="7"/>
        <v>12</v>
      </c>
      <c r="T37">
        <f ca="1" t="shared" si="8"/>
        <v>0</v>
      </c>
      <c r="U37">
        <f ca="1" t="shared" si="9"/>
        <v>0</v>
      </c>
      <c r="V37">
        <f ca="1" t="shared" si="10"/>
        <v>65</v>
      </c>
      <c r="X37">
        <f>AVERAGE(B$6:B38)</f>
        <v>12.787878787878787</v>
      </c>
      <c r="Y37">
        <f>AVERAGE(C$6:C38)</f>
        <v>15.606060606060606</v>
      </c>
      <c r="Z37">
        <f>AVERAGE(D$6:D38)</f>
        <v>9.606060606060606</v>
      </c>
      <c r="AA37">
        <f>AVERAGE(E$6:E38)</f>
        <v>10.303030303030303</v>
      </c>
      <c r="AB37">
        <f>AVERAGE(F$6:F38)</f>
        <v>10.424242424242424</v>
      </c>
      <c r="AC37">
        <f>AVERAGE(G$6:G38)</f>
        <v>8.151515151515152</v>
      </c>
      <c r="AD37">
        <f>AVERAGE(H$6:H38)</f>
        <v>10.484848484848484</v>
      </c>
      <c r="AE37">
        <f>AVERAGE(I$6:I38)</f>
        <v>0</v>
      </c>
      <c r="AF37">
        <f>AVERAGE(J$6:J38)</f>
        <v>0</v>
      </c>
      <c r="AG37">
        <f>AVERAGE(K$6:K38)</f>
        <v>77.36363636363636</v>
      </c>
      <c r="AI37">
        <f>AVERAGE(M$6:M38)</f>
        <v>8.575757575757576</v>
      </c>
      <c r="AJ37">
        <f>AVERAGE(N$6:N38)</f>
        <v>11.363636363636363</v>
      </c>
      <c r="AK37">
        <f>AVERAGE(O$6:O38)</f>
        <v>7.242424242424242</v>
      </c>
      <c r="AL37">
        <f>AVERAGE(P$6:P38)</f>
        <v>6.303030303030303</v>
      </c>
      <c r="AM37">
        <f>AVERAGE(Q$6:Q38)</f>
        <v>5.96969696969697</v>
      </c>
      <c r="AN37">
        <f>AVERAGE(R$6:R38)</f>
        <v>5.909090909090909</v>
      </c>
      <c r="AO37">
        <f>AVERAGE(S$6:S38)</f>
        <v>7.606060606060606</v>
      </c>
      <c r="AP37">
        <f>AVERAGE(T$6:T38)</f>
        <v>0</v>
      </c>
      <c r="AQ37">
        <f>AVERAGE(U$6:U38)</f>
        <v>0</v>
      </c>
      <c r="AR37">
        <f>AVERAGE(V$6:V38)</f>
        <v>52.96969696969697</v>
      </c>
      <c r="AT37" s="16">
        <f>STDEVP(B$6:B38)</f>
        <v>2.8894539251055096</v>
      </c>
      <c r="AU37" s="16">
        <f>STDEVP(C$6:C38)</f>
        <v>4.3619525370779595</v>
      </c>
      <c r="AV37" s="16">
        <f>STDEVP(D$6:D38)</f>
        <v>2.058822757753095</v>
      </c>
      <c r="AW37" s="16">
        <f>STDEVP(E$6:E38)</f>
        <v>2.302631544425803</v>
      </c>
      <c r="AX37" s="16">
        <f>STDEVP(F$6:F38)</f>
        <v>2.5349711973774998</v>
      </c>
      <c r="AY37" s="16">
        <f>STDEVP(G$6:G38)</f>
        <v>2.3499995115565193</v>
      </c>
      <c r="AZ37" s="16">
        <f>STDEVP(H$6:H38)</f>
        <v>2.8082261425946884</v>
      </c>
      <c r="BA37" s="16">
        <f>STDEVP(I$6:I38)</f>
        <v>0</v>
      </c>
      <c r="BB37" s="16">
        <f>STDEVP(J$6:J38)</f>
        <v>0</v>
      </c>
      <c r="BC37" s="16">
        <f>STDEVP(K$6:K38)</f>
        <v>10.951181427391615</v>
      </c>
      <c r="BE37" s="39">
        <f t="shared" si="11"/>
        <v>0</v>
      </c>
      <c r="BF37" s="39">
        <f t="shared" si="12"/>
        <v>0</v>
      </c>
      <c r="BG37" s="39">
        <f t="shared" si="13"/>
        <v>10</v>
      </c>
      <c r="BH37" s="39">
        <f t="shared" si="14"/>
        <v>10</v>
      </c>
      <c r="BI37" s="39">
        <f t="shared" si="15"/>
        <v>6</v>
      </c>
      <c r="BJ37" s="39">
        <f t="shared" si="16"/>
        <v>6</v>
      </c>
    </row>
    <row r="38" spans="2:62" ht="14.25">
      <c r="B38" s="3">
        <f>'原始数据表'!B38</f>
        <v>9</v>
      </c>
      <c r="C38" s="3">
        <f>'原始数据表'!C38</f>
        <v>13</v>
      </c>
      <c r="D38" s="3">
        <f>'原始数据表'!D38</f>
        <v>5</v>
      </c>
      <c r="E38" s="3">
        <f>'原始数据表'!E38</f>
        <v>11</v>
      </c>
      <c r="F38" s="3">
        <f>'原始数据表'!F38</f>
        <v>8</v>
      </c>
      <c r="G38" s="3">
        <f>'原始数据表'!G38</f>
        <v>6</v>
      </c>
      <c r="H38" s="3">
        <f>'原始数据表'!H38</f>
        <v>11</v>
      </c>
      <c r="I38" s="3">
        <f>'原始数据表'!I38</f>
        <v>0</v>
      </c>
      <c r="J38" s="3">
        <f>'原始数据表'!J38</f>
        <v>0</v>
      </c>
      <c r="K38" s="3">
        <f t="shared" si="0"/>
        <v>63</v>
      </c>
      <c r="L38">
        <v>33</v>
      </c>
      <c r="M38">
        <f ca="1" t="shared" si="1"/>
        <v>8</v>
      </c>
      <c r="N38">
        <f ca="1" t="shared" si="2"/>
        <v>11</v>
      </c>
      <c r="O38">
        <f ca="1" t="shared" si="3"/>
        <v>11</v>
      </c>
      <c r="P38">
        <f ca="1" t="shared" si="4"/>
        <v>9</v>
      </c>
      <c r="Q38">
        <f ca="1" t="shared" si="5"/>
        <v>7</v>
      </c>
      <c r="R38">
        <f ca="1" t="shared" si="6"/>
        <v>9</v>
      </c>
      <c r="S38">
        <f ca="1" t="shared" si="7"/>
        <v>11</v>
      </c>
      <c r="T38">
        <f ca="1" t="shared" si="8"/>
        <v>0</v>
      </c>
      <c r="U38">
        <f ca="1" t="shared" si="9"/>
        <v>0</v>
      </c>
      <c r="V38">
        <f ca="1" t="shared" si="10"/>
        <v>66</v>
      </c>
      <c r="X38">
        <f>AVERAGE(B$6:B39)</f>
        <v>12.735294117647058</v>
      </c>
      <c r="Y38">
        <f>AVERAGE(C$6:C39)</f>
        <v>15.558823529411764</v>
      </c>
      <c r="Z38">
        <f>AVERAGE(D$6:D39)</f>
        <v>9.705882352941176</v>
      </c>
      <c r="AA38">
        <f>AVERAGE(E$6:E39)</f>
        <v>10.176470588235293</v>
      </c>
      <c r="AB38">
        <f>AVERAGE(F$6:F39)</f>
        <v>10.264705882352942</v>
      </c>
      <c r="AC38">
        <f>AVERAGE(G$6:G39)</f>
        <v>8</v>
      </c>
      <c r="AD38">
        <f>AVERAGE(H$6:H39)</f>
        <v>10.5</v>
      </c>
      <c r="AE38">
        <f>AVERAGE(I$6:I39)</f>
        <v>0</v>
      </c>
      <c r="AF38">
        <f>AVERAGE(J$6:J39)</f>
        <v>0</v>
      </c>
      <c r="AG38">
        <f>AVERAGE(K$6:K39)</f>
        <v>76.94117647058823</v>
      </c>
      <c r="AI38">
        <f>AVERAGE(M$6:M39)</f>
        <v>8.735294117647058</v>
      </c>
      <c r="AJ38">
        <f>AVERAGE(N$6:N39)</f>
        <v>11.441176470588236</v>
      </c>
      <c r="AK38">
        <f>AVERAGE(O$6:O39)</f>
        <v>7.411764705882353</v>
      </c>
      <c r="AL38">
        <f>AVERAGE(P$6:P39)</f>
        <v>6.235294117647059</v>
      </c>
      <c r="AM38">
        <f>AVERAGE(Q$6:Q39)</f>
        <v>6.176470588235294</v>
      </c>
      <c r="AN38">
        <f>AVERAGE(R$6:R39)</f>
        <v>5.970588235294118</v>
      </c>
      <c r="AO38">
        <f>AVERAGE(S$6:S39)</f>
        <v>7.382352941176471</v>
      </c>
      <c r="AP38">
        <f>AVERAGE(T$6:T39)</f>
        <v>0</v>
      </c>
      <c r="AQ38">
        <f>AVERAGE(U$6:U39)</f>
        <v>0</v>
      </c>
      <c r="AR38">
        <f>AVERAGE(V$6:V39)</f>
        <v>53.35294117647059</v>
      </c>
      <c r="AT38" s="16">
        <f>STDEVP(B$6:B39)</f>
        <v>2.862627582868699</v>
      </c>
      <c r="AU38" s="16">
        <f>STDEVP(C$6:C39)</f>
        <v>4.305886370939945</v>
      </c>
      <c r="AV38" s="16">
        <f>STDEVP(D$6:D39)</f>
        <v>2.10782033731399</v>
      </c>
      <c r="AW38" s="16">
        <f>STDEVP(E$6:E39)</f>
        <v>2.382171380154893</v>
      </c>
      <c r="AX38" s="16">
        <f>STDEVP(F$6:F39)</f>
        <v>2.6602611938261176</v>
      </c>
      <c r="AY38" s="16">
        <f>STDEVP(G$6:G39)</f>
        <v>2.4733877696033693</v>
      </c>
      <c r="AZ38" s="16">
        <f>STDEVP(H$6:H39)</f>
        <v>2.767989289336639</v>
      </c>
      <c r="BA38" s="16">
        <f>STDEVP(I$6:I39)</f>
        <v>0</v>
      </c>
      <c r="BB38" s="16">
        <f>STDEVP(J$6:J39)</f>
        <v>0</v>
      </c>
      <c r="BC38" s="16">
        <f>STDEVP(K$6:K39)</f>
        <v>11.058510633871377</v>
      </c>
      <c r="BE38" s="39">
        <f t="shared" si="11"/>
        <v>0</v>
      </c>
      <c r="BF38" s="39">
        <f t="shared" si="12"/>
        <v>0</v>
      </c>
      <c r="BG38" s="39">
        <f t="shared" si="13"/>
        <v>11</v>
      </c>
      <c r="BH38" s="39">
        <f t="shared" si="14"/>
        <v>10</v>
      </c>
      <c r="BI38" s="39">
        <f t="shared" si="15"/>
        <v>6</v>
      </c>
      <c r="BJ38" s="39">
        <f t="shared" si="16"/>
        <v>6</v>
      </c>
    </row>
    <row r="39" spans="2:62" ht="14.25">
      <c r="B39" s="3">
        <f>'原始数据表'!B39</f>
        <v>11</v>
      </c>
      <c r="C39" s="3">
        <f>'原始数据表'!C39</f>
        <v>14</v>
      </c>
      <c r="D39" s="3">
        <f>'原始数据表'!D39</f>
        <v>13</v>
      </c>
      <c r="E39" s="3">
        <f>'原始数据表'!E39</f>
        <v>6</v>
      </c>
      <c r="F39" s="3">
        <f>'原始数据表'!F39</f>
        <v>5</v>
      </c>
      <c r="G39" s="3">
        <f>'原始数据表'!G39</f>
        <v>3</v>
      </c>
      <c r="H39" s="3">
        <f>'原始数据表'!H39</f>
        <v>11</v>
      </c>
      <c r="I39" s="3">
        <f>'原始数据表'!I39</f>
        <v>0</v>
      </c>
      <c r="J39" s="3">
        <f>'原始数据表'!J39</f>
        <v>0</v>
      </c>
      <c r="K39" s="3">
        <f t="shared" si="0"/>
        <v>63</v>
      </c>
      <c r="L39">
        <v>34</v>
      </c>
      <c r="M39">
        <f ca="1" t="shared" si="1"/>
        <v>14</v>
      </c>
      <c r="N39">
        <f ca="1" t="shared" si="2"/>
        <v>14</v>
      </c>
      <c r="O39">
        <f ca="1" t="shared" si="3"/>
        <v>13</v>
      </c>
      <c r="P39">
        <f ca="1" t="shared" si="4"/>
        <v>4</v>
      </c>
      <c r="Q39">
        <f ca="1" t="shared" si="5"/>
        <v>13</v>
      </c>
      <c r="R39">
        <f ca="1" t="shared" si="6"/>
        <v>8</v>
      </c>
      <c r="S39">
        <f ca="1" t="shared" si="7"/>
        <v>0</v>
      </c>
      <c r="T39">
        <f ca="1" t="shared" si="8"/>
        <v>0</v>
      </c>
      <c r="U39">
        <f ca="1" t="shared" si="9"/>
        <v>0</v>
      </c>
      <c r="V39">
        <f ca="1" t="shared" si="10"/>
        <v>66</v>
      </c>
      <c r="X39">
        <f>AVERAGE(B$6:B40)</f>
        <v>12.628571428571428</v>
      </c>
      <c r="Y39">
        <f>AVERAGE(C$6:C40)</f>
        <v>15.457142857142857</v>
      </c>
      <c r="Z39">
        <f>AVERAGE(D$6:D40)</f>
        <v>9.742857142857142</v>
      </c>
      <c r="AA39">
        <f>AVERAGE(E$6:E40)</f>
        <v>10.028571428571428</v>
      </c>
      <c r="AB39">
        <f>AVERAGE(F$6:F40)</f>
        <v>10.17142857142857</v>
      </c>
      <c r="AC39">
        <f>AVERAGE(G$6:G40)</f>
        <v>7.9714285714285715</v>
      </c>
      <c r="AD39">
        <f>AVERAGE(H$6:H40)</f>
        <v>10.542857142857143</v>
      </c>
      <c r="AE39">
        <f>AVERAGE(I$6:I40)</f>
        <v>0</v>
      </c>
      <c r="AF39">
        <f>AVERAGE(J$6:J40)</f>
        <v>0</v>
      </c>
      <c r="AG39">
        <f>AVERAGE(K$6:K40)</f>
        <v>76.54285714285714</v>
      </c>
      <c r="AI39">
        <f>AVERAGE(M$6:M40)</f>
        <v>8.82857142857143</v>
      </c>
      <c r="AJ39">
        <f>AVERAGE(N$6:N40)</f>
        <v>11.457142857142857</v>
      </c>
      <c r="AK39">
        <f>AVERAGE(O$6:O40)</f>
        <v>7.428571428571429</v>
      </c>
      <c r="AL39">
        <f>AVERAGE(P$6:P40)</f>
        <v>6.285714285714286</v>
      </c>
      <c r="AM39">
        <f>AVERAGE(Q$6:Q40)</f>
        <v>6.2</v>
      </c>
      <c r="AN39">
        <f>AVERAGE(R$6:R40)</f>
        <v>6.057142857142857</v>
      </c>
      <c r="AO39">
        <f>AVERAGE(S$6:S40)</f>
        <v>7.457142857142857</v>
      </c>
      <c r="AP39">
        <f>AVERAGE(T$6:T40)</f>
        <v>0</v>
      </c>
      <c r="AQ39">
        <f>AVERAGE(U$6:U40)</f>
        <v>0</v>
      </c>
      <c r="AR39">
        <f>AVERAGE(V$6:V40)</f>
        <v>53.714285714285715</v>
      </c>
      <c r="AT39" s="16">
        <f>STDEVP(B$6:B40)</f>
        <v>2.8892481897616245</v>
      </c>
      <c r="AU39" s="16">
        <f>STDEVP(C$6:C40)</f>
        <v>4.285142819042536</v>
      </c>
      <c r="AV39" s="16">
        <f>STDEVP(D$6:D40)</f>
        <v>2.0886476437139505</v>
      </c>
      <c r="AW39" s="16">
        <f>STDEVP(E$6:E40)</f>
        <v>2.50126498608449</v>
      </c>
      <c r="AX39" s="16">
        <f>STDEVP(F$6:F40)</f>
        <v>2.6777998888822814</v>
      </c>
      <c r="AY39" s="16">
        <f>STDEVP(G$6:G40)</f>
        <v>2.443483628940034</v>
      </c>
      <c r="AZ39" s="16">
        <f>STDEVP(H$6:H40)</f>
        <v>2.7395813772269992</v>
      </c>
      <c r="BA39" s="16">
        <f>STDEVP(I$6:I40)</f>
        <v>0</v>
      </c>
      <c r="BB39" s="16">
        <f>STDEVP(J$6:J40)</f>
        <v>0</v>
      </c>
      <c r="BC39" s="16">
        <f>STDEVP(K$6:K40)</f>
        <v>11.144102494510852</v>
      </c>
      <c r="BE39" s="39">
        <f t="shared" si="11"/>
        <v>0</v>
      </c>
      <c r="BF39" s="39">
        <f t="shared" si="12"/>
        <v>0</v>
      </c>
      <c r="BG39" s="39">
        <f t="shared" si="13"/>
        <v>12</v>
      </c>
      <c r="BH39" s="39">
        <f t="shared" si="14"/>
        <v>10</v>
      </c>
      <c r="BI39" s="39">
        <f t="shared" si="15"/>
        <v>6</v>
      </c>
      <c r="BJ39" s="39">
        <f t="shared" si="16"/>
        <v>6</v>
      </c>
    </row>
    <row r="40" spans="2:62" ht="14.25">
      <c r="B40" s="3">
        <f>'原始数据表'!B40</f>
        <v>9</v>
      </c>
      <c r="C40" s="3">
        <f>'原始数据表'!C40</f>
        <v>12</v>
      </c>
      <c r="D40" s="3">
        <f>'原始数据表'!D40</f>
        <v>11</v>
      </c>
      <c r="E40" s="3">
        <f>'原始数据表'!E40</f>
        <v>5</v>
      </c>
      <c r="F40" s="3">
        <f>'原始数据表'!F40</f>
        <v>7</v>
      </c>
      <c r="G40" s="3">
        <f>'原始数据表'!G40</f>
        <v>7</v>
      </c>
      <c r="H40" s="3">
        <f>'原始数据表'!H40</f>
        <v>12</v>
      </c>
      <c r="I40" s="3">
        <f>'原始数据表'!I40</f>
        <v>0</v>
      </c>
      <c r="J40" s="3">
        <f>'原始数据表'!J40</f>
        <v>0</v>
      </c>
      <c r="K40" s="3">
        <f t="shared" si="0"/>
        <v>63</v>
      </c>
      <c r="L40">
        <v>35</v>
      </c>
      <c r="M40">
        <f ca="1" t="shared" si="1"/>
        <v>12</v>
      </c>
      <c r="N40">
        <f ca="1" t="shared" si="2"/>
        <v>12</v>
      </c>
      <c r="O40">
        <f ca="1" t="shared" si="3"/>
        <v>8</v>
      </c>
      <c r="P40">
        <f ca="1" t="shared" si="4"/>
        <v>8</v>
      </c>
      <c r="Q40">
        <f ca="1" t="shared" si="5"/>
        <v>7</v>
      </c>
      <c r="R40">
        <f ca="1" t="shared" si="6"/>
        <v>9</v>
      </c>
      <c r="S40">
        <f ca="1" t="shared" si="7"/>
        <v>10</v>
      </c>
      <c r="T40">
        <f ca="1" t="shared" si="8"/>
        <v>0</v>
      </c>
      <c r="U40">
        <f ca="1" t="shared" si="9"/>
        <v>0</v>
      </c>
      <c r="V40">
        <f ca="1" t="shared" si="10"/>
        <v>66</v>
      </c>
      <c r="X40">
        <f>AVERAGE(B$6:B41)</f>
        <v>12.444444444444445</v>
      </c>
      <c r="Y40">
        <f>AVERAGE(C$6:C41)</f>
        <v>15.416666666666666</v>
      </c>
      <c r="Z40">
        <f>AVERAGE(D$6:D41)</f>
        <v>9.666666666666666</v>
      </c>
      <c r="AA40">
        <f>AVERAGE(E$6:E41)</f>
        <v>9.972222222222221</v>
      </c>
      <c r="AB40">
        <f>AVERAGE(F$6:F41)</f>
        <v>10.083333333333334</v>
      </c>
      <c r="AC40">
        <f>AVERAGE(G$6:G41)</f>
        <v>8</v>
      </c>
      <c r="AD40">
        <f>AVERAGE(H$6:H41)</f>
        <v>10.583333333333334</v>
      </c>
      <c r="AE40">
        <f>AVERAGE(I$6:I41)</f>
        <v>0</v>
      </c>
      <c r="AF40">
        <f>AVERAGE(J$6:J41)</f>
        <v>0</v>
      </c>
      <c r="AG40">
        <f>AVERAGE(K$6:K41)</f>
        <v>76.16666666666667</v>
      </c>
      <c r="AI40">
        <f>AVERAGE(M$6:M41)</f>
        <v>8.88888888888889</v>
      </c>
      <c r="AJ40">
        <f>AVERAGE(N$6:N41)</f>
        <v>11.38888888888889</v>
      </c>
      <c r="AK40">
        <f>AVERAGE(O$6:O41)</f>
        <v>7.472222222222222</v>
      </c>
      <c r="AL40">
        <f>AVERAGE(P$6:P41)</f>
        <v>6.361111111111111</v>
      </c>
      <c r="AM40">
        <f>AVERAGE(Q$6:Q41)</f>
        <v>6.361111111111111</v>
      </c>
      <c r="AN40">
        <f>AVERAGE(R$6:R41)</f>
        <v>6.083333333333333</v>
      </c>
      <c r="AO40">
        <f>AVERAGE(S$6:S41)</f>
        <v>7.527777777777778</v>
      </c>
      <c r="AP40">
        <f>AVERAGE(T$6:T41)</f>
        <v>0</v>
      </c>
      <c r="AQ40">
        <f>AVERAGE(U$6:U41)</f>
        <v>0</v>
      </c>
      <c r="AR40">
        <f>AVERAGE(V$6:V41)</f>
        <v>54.083333333333336</v>
      </c>
      <c r="AT40" s="16">
        <f>STDEVP(B$6:B41)</f>
        <v>3.0499949402912887</v>
      </c>
      <c r="AU40" s="16">
        <f>STDEVP(C$6:C41)</f>
        <v>4.231987975198207</v>
      </c>
      <c r="AV40" s="16">
        <f>STDEVP(D$6:D41)</f>
        <v>2.1081851067789197</v>
      </c>
      <c r="AW40" s="16">
        <f>STDEVP(E$6:E41)</f>
        <v>2.488709070885179</v>
      </c>
      <c r="AX40" s="16">
        <f>STDEVP(F$6:F41)</f>
        <v>2.6912925436591904</v>
      </c>
      <c r="AY40" s="16">
        <f>STDEVP(G$6:G41)</f>
        <v>2.41522945769824</v>
      </c>
      <c r="AZ40" s="16">
        <f>STDEVP(H$6:H41)</f>
        <v>2.7118566825454966</v>
      </c>
      <c r="BA40" s="16">
        <f>STDEVP(I$6:I41)</f>
        <v>0</v>
      </c>
      <c r="BB40" s="16">
        <f>STDEVP(J$6:J41)</f>
        <v>0</v>
      </c>
      <c r="BC40" s="16">
        <f>STDEVP(K$6:K41)</f>
        <v>11.211353372561426</v>
      </c>
      <c r="BE40" s="39">
        <f t="shared" si="11"/>
        <v>0</v>
      </c>
      <c r="BF40" s="39">
        <f t="shared" si="12"/>
        <v>0</v>
      </c>
      <c r="BG40" s="39">
        <f t="shared" si="13"/>
        <v>13</v>
      </c>
      <c r="BH40" s="39">
        <f t="shared" si="14"/>
        <v>10</v>
      </c>
      <c r="BI40" s="39">
        <f t="shared" si="15"/>
        <v>6</v>
      </c>
      <c r="BJ40" s="39">
        <f t="shared" si="16"/>
        <v>6</v>
      </c>
    </row>
    <row r="41" spans="2:62" ht="14.25">
      <c r="B41" s="3">
        <f>'原始数据表'!B41</f>
        <v>6</v>
      </c>
      <c r="C41" s="3">
        <f>'原始数据表'!C41</f>
        <v>14</v>
      </c>
      <c r="D41" s="3">
        <f>'原始数据表'!D41</f>
        <v>7</v>
      </c>
      <c r="E41" s="3">
        <f>'原始数据表'!E41</f>
        <v>8</v>
      </c>
      <c r="F41" s="3">
        <f>'原始数据表'!F41</f>
        <v>7</v>
      </c>
      <c r="G41" s="3">
        <f>'原始数据表'!G41</f>
        <v>9</v>
      </c>
      <c r="H41" s="3">
        <f>'原始数据表'!H41</f>
        <v>12</v>
      </c>
      <c r="I41" s="3">
        <f>'原始数据表'!I41</f>
        <v>0</v>
      </c>
      <c r="J41" s="3">
        <f>'原始数据表'!J41</f>
        <v>0</v>
      </c>
      <c r="K41" s="3">
        <f t="shared" si="0"/>
        <v>63</v>
      </c>
      <c r="L41">
        <v>36</v>
      </c>
      <c r="M41">
        <f ca="1" t="shared" si="1"/>
        <v>11</v>
      </c>
      <c r="N41">
        <f ca="1" t="shared" si="2"/>
        <v>9</v>
      </c>
      <c r="O41">
        <f ca="1" t="shared" si="3"/>
        <v>9</v>
      </c>
      <c r="P41">
        <f ca="1" t="shared" si="4"/>
        <v>9</v>
      </c>
      <c r="Q41">
        <f ca="1" t="shared" si="5"/>
        <v>12</v>
      </c>
      <c r="R41">
        <f ca="1" t="shared" si="6"/>
        <v>7</v>
      </c>
      <c r="S41">
        <f ca="1" t="shared" si="7"/>
        <v>10</v>
      </c>
      <c r="T41">
        <f ca="1" t="shared" si="8"/>
        <v>0</v>
      </c>
      <c r="U41">
        <f ca="1" t="shared" si="9"/>
        <v>0</v>
      </c>
      <c r="V41">
        <f ca="1" t="shared" si="10"/>
        <v>67</v>
      </c>
      <c r="X41">
        <f>AVERAGE(B$6:B42)</f>
        <v>12.405405405405405</v>
      </c>
      <c r="Y41">
        <f>AVERAGE(C$6:C42)</f>
        <v>15.45945945945946</v>
      </c>
      <c r="Z41">
        <f>AVERAGE(D$6:D42)</f>
        <v>9.756756756756756</v>
      </c>
      <c r="AA41">
        <f>AVERAGE(E$6:E42)</f>
        <v>9.756756756756756</v>
      </c>
      <c r="AB41">
        <f>AVERAGE(F$6:F42)</f>
        <v>9.91891891891892</v>
      </c>
      <c r="AC41">
        <f>AVERAGE(G$6:G42)</f>
        <v>8.027027027027026</v>
      </c>
      <c r="AD41">
        <f>AVERAGE(H$6:H42)</f>
        <v>10.486486486486486</v>
      </c>
      <c r="AE41">
        <f>AVERAGE(I$6:I42)</f>
        <v>0</v>
      </c>
      <c r="AF41">
        <f>AVERAGE(J$6:J42)</f>
        <v>0</v>
      </c>
      <c r="AG41">
        <f>AVERAGE(K$6:K42)</f>
        <v>75.8108108108108</v>
      </c>
      <c r="AI41">
        <f>AVERAGE(M$6:M42)</f>
        <v>9.027027027027026</v>
      </c>
      <c r="AJ41">
        <f>AVERAGE(N$6:N42)</f>
        <v>11.45945945945946</v>
      </c>
      <c r="AK41">
        <f>AVERAGE(O$6:O42)</f>
        <v>7.513513513513513</v>
      </c>
      <c r="AL41">
        <f>AVERAGE(P$6:P42)</f>
        <v>6.297297297297297</v>
      </c>
      <c r="AM41">
        <f>AVERAGE(Q$6:Q42)</f>
        <v>6.486486486486487</v>
      </c>
      <c r="AN41">
        <f>AVERAGE(R$6:R42)</f>
        <v>6.027027027027027</v>
      </c>
      <c r="AO41">
        <f>AVERAGE(S$6:S42)</f>
        <v>7.648648648648648</v>
      </c>
      <c r="AP41">
        <f>AVERAGE(T$6:T42)</f>
        <v>0</v>
      </c>
      <c r="AQ41">
        <f>AVERAGE(U$6:U42)</f>
        <v>0</v>
      </c>
      <c r="AR41">
        <f>AVERAGE(V$6:V42)</f>
        <v>54.45945945945946</v>
      </c>
      <c r="AT41" s="16">
        <f>STDEVP(B$6:B42)</f>
        <v>3.0176011544832027</v>
      </c>
      <c r="AU41" s="16">
        <f>STDEVP(C$6:C42)</f>
        <v>4.182295985199511</v>
      </c>
      <c r="AV41" s="16">
        <f>STDEVP(D$6:D42)</f>
        <v>2.1486061529028966</v>
      </c>
      <c r="AW41" s="16">
        <f>STDEVP(E$6:E42)</f>
        <v>2.7744530057965058</v>
      </c>
      <c r="AX41" s="16">
        <f>STDEVP(F$6:F42)</f>
        <v>2.832040410255077</v>
      </c>
      <c r="AY41" s="16">
        <f>STDEVP(G$6:G42)</f>
        <v>2.3878802822823384</v>
      </c>
      <c r="AZ41" s="16">
        <f>STDEVP(H$6:H42)</f>
        <v>2.7373455441715366</v>
      </c>
      <c r="BA41" s="16">
        <f>STDEVP(I$6:I42)</f>
        <v>0</v>
      </c>
      <c r="BB41" s="16">
        <f>STDEVP(J$6:J42)</f>
        <v>0</v>
      </c>
      <c r="BC41" s="16">
        <f>STDEVP(K$6:K42)</f>
        <v>11.263041300758244</v>
      </c>
      <c r="BE41" s="39">
        <f t="shared" si="11"/>
        <v>0</v>
      </c>
      <c r="BF41" s="39">
        <f t="shared" si="12"/>
        <v>0</v>
      </c>
      <c r="BG41" s="39">
        <f t="shared" si="13"/>
        <v>14</v>
      </c>
      <c r="BH41" s="39">
        <f t="shared" si="14"/>
        <v>10</v>
      </c>
      <c r="BI41" s="39">
        <f t="shared" si="15"/>
        <v>6</v>
      </c>
      <c r="BJ41" s="39">
        <f t="shared" si="16"/>
        <v>6</v>
      </c>
    </row>
    <row r="42" spans="2:62" ht="14.25">
      <c r="B42" s="3">
        <f>'原始数据表'!B42</f>
        <v>11</v>
      </c>
      <c r="C42" s="3">
        <f>'原始数据表'!C42</f>
        <v>17</v>
      </c>
      <c r="D42" s="3">
        <f>'原始数据表'!D42</f>
        <v>13</v>
      </c>
      <c r="E42" s="3">
        <f>'原始数据表'!E42</f>
        <v>2</v>
      </c>
      <c r="F42" s="3">
        <f>'原始数据表'!F42</f>
        <v>4</v>
      </c>
      <c r="G42" s="3">
        <f>'原始数据表'!G42</f>
        <v>9</v>
      </c>
      <c r="H42" s="3">
        <f>'原始数据表'!H42</f>
        <v>7</v>
      </c>
      <c r="I42" s="3">
        <f>'原始数据表'!I42</f>
        <v>0</v>
      </c>
      <c r="J42" s="3">
        <f>'原始数据表'!J42</f>
        <v>0</v>
      </c>
      <c r="K42" s="3">
        <f t="shared" si="0"/>
        <v>63</v>
      </c>
      <c r="L42">
        <v>37</v>
      </c>
      <c r="M42">
        <f ca="1" t="shared" si="1"/>
        <v>14</v>
      </c>
      <c r="N42">
        <f ca="1" t="shared" si="2"/>
        <v>14</v>
      </c>
      <c r="O42">
        <f ca="1" t="shared" si="3"/>
        <v>9</v>
      </c>
      <c r="P42">
        <f ca="1" t="shared" si="4"/>
        <v>4</v>
      </c>
      <c r="Q42">
        <f ca="1" t="shared" si="5"/>
        <v>11</v>
      </c>
      <c r="R42">
        <f ca="1" t="shared" si="6"/>
        <v>4</v>
      </c>
      <c r="S42">
        <f ca="1" t="shared" si="7"/>
        <v>12</v>
      </c>
      <c r="T42">
        <f ca="1" t="shared" si="8"/>
        <v>0</v>
      </c>
      <c r="U42">
        <f ca="1" t="shared" si="9"/>
        <v>0</v>
      </c>
      <c r="V42">
        <f ca="1" t="shared" si="10"/>
        <v>68</v>
      </c>
      <c r="X42">
        <f>AVERAGE(B$6:B43)</f>
        <v>12.421052631578947</v>
      </c>
      <c r="Y42">
        <f>AVERAGE(C$6:C43)</f>
        <v>15.263157894736842</v>
      </c>
      <c r="Z42">
        <f>AVERAGE(D$6:D43)</f>
        <v>9.789473684210526</v>
      </c>
      <c r="AA42">
        <f>AVERAGE(E$6:E43)</f>
        <v>9.763157894736842</v>
      </c>
      <c r="AB42">
        <f>AVERAGE(F$6:F43)</f>
        <v>9.763157894736842</v>
      </c>
      <c r="AC42">
        <f>AVERAGE(G$6:G43)</f>
        <v>7.973684210526316</v>
      </c>
      <c r="AD42">
        <f>AVERAGE(H$6:H43)</f>
        <v>10.473684210526315</v>
      </c>
      <c r="AE42">
        <f>AVERAGE(I$6:I43)</f>
        <v>0</v>
      </c>
      <c r="AF42">
        <f>AVERAGE(J$6:J43)</f>
        <v>0</v>
      </c>
      <c r="AG42">
        <f>AVERAGE(K$6:K43)</f>
        <v>75.44736842105263</v>
      </c>
      <c r="AI42">
        <f>AVERAGE(M$6:M43)</f>
        <v>8.947368421052632</v>
      </c>
      <c r="AJ42">
        <f>AVERAGE(N$6:N43)</f>
        <v>11.473684210526315</v>
      </c>
      <c r="AK42">
        <f>AVERAGE(O$6:O43)</f>
        <v>7.552631578947368</v>
      </c>
      <c r="AL42">
        <f>AVERAGE(P$6:P43)</f>
        <v>6.421052631578948</v>
      </c>
      <c r="AM42">
        <f>AVERAGE(Q$6:Q43)</f>
        <v>6.552631578947368</v>
      </c>
      <c r="AN42">
        <f>AVERAGE(R$6:R43)</f>
        <v>6.131578947368421</v>
      </c>
      <c r="AO42">
        <f>AVERAGE(S$6:S43)</f>
        <v>7.7631578947368425</v>
      </c>
      <c r="AP42">
        <f>AVERAGE(T$6:T43)</f>
        <v>0</v>
      </c>
      <c r="AQ42">
        <f>AVERAGE(U$6:U43)</f>
        <v>0</v>
      </c>
      <c r="AR42">
        <f>AVERAGE(V$6:V43)</f>
        <v>54.8421052631579</v>
      </c>
      <c r="AT42" s="16">
        <f>STDEVP(B$6:B43)</f>
        <v>2.9791519364389267</v>
      </c>
      <c r="AU42" s="16">
        <f>STDEVP(C$6:C43)</f>
        <v>4.296168492030004</v>
      </c>
      <c r="AV42" s="16">
        <f>STDEVP(D$6:D43)</f>
        <v>2.129466139383569</v>
      </c>
      <c r="AW42" s="16">
        <f>STDEVP(E$6:E43)</f>
        <v>2.7379805324585282</v>
      </c>
      <c r="AX42" s="16">
        <f>STDEVP(F$6:F43)</f>
        <v>2.95077340911012</v>
      </c>
      <c r="AY42" s="16">
        <f>STDEVP(G$6:G43)</f>
        <v>2.3784873798417516</v>
      </c>
      <c r="AZ42" s="16">
        <f>STDEVP(H$6:H43)</f>
        <v>2.7022100322091465</v>
      </c>
      <c r="BA42" s="16">
        <f>STDEVP(I$6:I43)</f>
        <v>0</v>
      </c>
      <c r="BB42" s="16">
        <f>STDEVP(J$6:J43)</f>
        <v>0</v>
      </c>
      <c r="BC42" s="16">
        <f>STDEVP(K$6:K43)</f>
        <v>11.33159850390666</v>
      </c>
      <c r="BE42" s="39">
        <f t="shared" si="11"/>
        <v>0</v>
      </c>
      <c r="BF42" s="39">
        <f t="shared" si="12"/>
        <v>0</v>
      </c>
      <c r="BG42" s="39">
        <f t="shared" si="13"/>
        <v>15</v>
      </c>
      <c r="BH42" s="39">
        <f t="shared" si="14"/>
        <v>10</v>
      </c>
      <c r="BI42" s="39">
        <f t="shared" si="15"/>
        <v>6</v>
      </c>
      <c r="BJ42" s="39">
        <f t="shared" si="16"/>
        <v>6</v>
      </c>
    </row>
    <row r="43" spans="2:62" ht="14.25">
      <c r="B43" s="3">
        <f>'原始数据表'!B43</f>
        <v>13</v>
      </c>
      <c r="C43" s="3">
        <f>'原始数据表'!C43</f>
        <v>8</v>
      </c>
      <c r="D43" s="3">
        <f>'原始数据表'!D43</f>
        <v>11</v>
      </c>
      <c r="E43" s="3">
        <f>'原始数据表'!E43</f>
        <v>10</v>
      </c>
      <c r="F43" s="3">
        <f>'原始数据表'!F43</f>
        <v>4</v>
      </c>
      <c r="G43" s="3">
        <f>'原始数据表'!G43</f>
        <v>6</v>
      </c>
      <c r="H43" s="3">
        <f>'原始数据表'!H43</f>
        <v>10</v>
      </c>
      <c r="I43" s="3">
        <f>'原始数据表'!I43</f>
        <v>0</v>
      </c>
      <c r="J43" s="3">
        <f>'原始数据表'!J43</f>
        <v>0</v>
      </c>
      <c r="K43" s="3">
        <f t="shared" si="0"/>
        <v>62</v>
      </c>
      <c r="L43">
        <v>38</v>
      </c>
      <c r="M43">
        <f ca="1" t="shared" si="1"/>
        <v>6</v>
      </c>
      <c r="N43">
        <f ca="1" t="shared" si="2"/>
        <v>12</v>
      </c>
      <c r="O43">
        <f ca="1" t="shared" si="3"/>
        <v>9</v>
      </c>
      <c r="P43">
        <f ca="1" t="shared" si="4"/>
        <v>11</v>
      </c>
      <c r="Q43">
        <f ca="1" t="shared" si="5"/>
        <v>9</v>
      </c>
      <c r="R43">
        <f ca="1" t="shared" si="6"/>
        <v>10</v>
      </c>
      <c r="S43">
        <f ca="1" t="shared" si="7"/>
        <v>12</v>
      </c>
      <c r="T43">
        <f ca="1" t="shared" si="8"/>
        <v>0</v>
      </c>
      <c r="U43">
        <f ca="1" t="shared" si="9"/>
        <v>0</v>
      </c>
      <c r="V43">
        <f ca="1" t="shared" si="10"/>
        <v>69</v>
      </c>
      <c r="X43">
        <f>AVERAGE(B$6:B44)</f>
        <v>12.333333333333334</v>
      </c>
      <c r="Y43">
        <f>AVERAGE(C$6:C44)</f>
        <v>15.179487179487179</v>
      </c>
      <c r="Z43">
        <f>AVERAGE(D$6:D44)</f>
        <v>9.717948717948717</v>
      </c>
      <c r="AA43">
        <f>AVERAGE(E$6:E44)</f>
        <v>9.743589743589743</v>
      </c>
      <c r="AB43">
        <f>AVERAGE(F$6:F44)</f>
        <v>9.743589743589743</v>
      </c>
      <c r="AC43">
        <f>AVERAGE(G$6:G44)</f>
        <v>7.9743589743589745</v>
      </c>
      <c r="AD43">
        <f>AVERAGE(H$6:H44)</f>
        <v>10.41025641025641</v>
      </c>
      <c r="AE43">
        <f>AVERAGE(I$6:I44)</f>
        <v>0</v>
      </c>
      <c r="AF43">
        <f>AVERAGE(J$6:J44)</f>
        <v>0</v>
      </c>
      <c r="AG43">
        <f>AVERAGE(K$6:K44)</f>
        <v>75.1025641025641</v>
      </c>
      <c r="AI43">
        <f>AVERAGE(M$6:M44)</f>
        <v>9.076923076923077</v>
      </c>
      <c r="AJ43">
        <f>AVERAGE(N$6:N44)</f>
        <v>11.41025641025641</v>
      </c>
      <c r="AK43">
        <f>AVERAGE(O$6:O44)</f>
        <v>7.641025641025641</v>
      </c>
      <c r="AL43">
        <f>AVERAGE(P$6:P44)</f>
        <v>6.538461538461538</v>
      </c>
      <c r="AM43">
        <f>AVERAGE(Q$6:Q44)</f>
        <v>6.589743589743589</v>
      </c>
      <c r="AN43">
        <f>AVERAGE(R$6:R44)</f>
        <v>6.128205128205129</v>
      </c>
      <c r="AO43">
        <f>AVERAGE(S$6:S44)</f>
        <v>7.871794871794871</v>
      </c>
      <c r="AP43">
        <f>AVERAGE(T$6:T44)</f>
        <v>0</v>
      </c>
      <c r="AQ43">
        <f>AVERAGE(U$6:U44)</f>
        <v>0</v>
      </c>
      <c r="AR43">
        <f>AVERAGE(V$6:V44)</f>
        <v>55.256410256410255</v>
      </c>
      <c r="AT43" s="16">
        <f>STDEVP(B$6:B44)</f>
        <v>2.9900118628813077</v>
      </c>
      <c r="AU43" s="16">
        <f>STDEVP(C$6:C44)</f>
        <v>4.271982635083038</v>
      </c>
      <c r="AV43" s="16">
        <f>STDEVP(D$6:D44)</f>
        <v>2.1477324709099417</v>
      </c>
      <c r="AW43" s="16">
        <f>STDEVP(E$6:E44)</f>
        <v>2.705340859304611</v>
      </c>
      <c r="AX43" s="16">
        <f>STDEVP(F$6:F44)</f>
        <v>2.9151940492032757</v>
      </c>
      <c r="AY43" s="16">
        <f>STDEVP(G$6:G44)</f>
        <v>2.347799618925045</v>
      </c>
      <c r="AZ43" s="16">
        <f>STDEVP(H$6:H44)</f>
        <v>2.695846270420656</v>
      </c>
      <c r="BA43" s="16">
        <f>STDEVP(I$6:I44)</f>
        <v>0</v>
      </c>
      <c r="BB43" s="16">
        <f>STDEVP(J$6:J44)</f>
        <v>0</v>
      </c>
      <c r="BC43" s="16">
        <f>STDEVP(K$6:K44)</f>
        <v>11.385539348045441</v>
      </c>
      <c r="BE43" s="39">
        <f t="shared" si="11"/>
        <v>0</v>
      </c>
      <c r="BF43" s="39">
        <f t="shared" si="12"/>
        <v>0</v>
      </c>
      <c r="BG43" s="39">
        <f t="shared" si="13"/>
        <v>16</v>
      </c>
      <c r="BH43" s="39">
        <f t="shared" si="14"/>
        <v>10</v>
      </c>
      <c r="BI43" s="39">
        <f t="shared" si="15"/>
        <v>6</v>
      </c>
      <c r="BJ43" s="39">
        <f t="shared" si="16"/>
        <v>6</v>
      </c>
    </row>
    <row r="44" spans="2:62" ht="14.25">
      <c r="B44" s="3">
        <f>'原始数据表'!B44</f>
        <v>9</v>
      </c>
      <c r="C44" s="3">
        <f>'原始数据表'!C44</f>
        <v>12</v>
      </c>
      <c r="D44" s="3">
        <f>'原始数据表'!D44</f>
        <v>7</v>
      </c>
      <c r="E44" s="3">
        <f>'原始数据表'!E44</f>
        <v>9</v>
      </c>
      <c r="F44" s="3">
        <f>'原始数据表'!F44</f>
        <v>9</v>
      </c>
      <c r="G44" s="3">
        <f>'原始数据表'!G44</f>
        <v>8</v>
      </c>
      <c r="H44" s="3">
        <f>'原始数据表'!H44</f>
        <v>8</v>
      </c>
      <c r="I44" s="3">
        <f>'原始数据表'!I44</f>
        <v>0</v>
      </c>
      <c r="J44" s="3">
        <f>'原始数据表'!J44</f>
        <v>0</v>
      </c>
      <c r="K44" s="3">
        <f t="shared" si="0"/>
        <v>62</v>
      </c>
      <c r="L44">
        <v>39</v>
      </c>
      <c r="M44">
        <f ca="1" t="shared" si="1"/>
        <v>14</v>
      </c>
      <c r="N44">
        <f ca="1" t="shared" si="2"/>
        <v>9</v>
      </c>
      <c r="O44">
        <f ca="1" t="shared" si="3"/>
        <v>11</v>
      </c>
      <c r="P44">
        <f ca="1" t="shared" si="4"/>
        <v>11</v>
      </c>
      <c r="Q44">
        <f ca="1" t="shared" si="5"/>
        <v>8</v>
      </c>
      <c r="R44">
        <f ca="1" t="shared" si="6"/>
        <v>6</v>
      </c>
      <c r="S44">
        <f ca="1" t="shared" si="7"/>
        <v>12</v>
      </c>
      <c r="T44">
        <f ca="1" t="shared" si="8"/>
        <v>0</v>
      </c>
      <c r="U44">
        <f ca="1" t="shared" si="9"/>
        <v>0</v>
      </c>
      <c r="V44">
        <f ca="1" t="shared" si="10"/>
        <v>71</v>
      </c>
      <c r="X44">
        <f>AVERAGE(B$6:B45)</f>
        <v>12.25</v>
      </c>
      <c r="Y44">
        <f>AVERAGE(C$6:C45)</f>
        <v>15.125</v>
      </c>
      <c r="Z44">
        <f>AVERAGE(D$6:D45)</f>
        <v>9.675</v>
      </c>
      <c r="AA44">
        <f>AVERAGE(E$6:E45)</f>
        <v>9.65</v>
      </c>
      <c r="AB44">
        <f>AVERAGE(F$6:F45)</f>
        <v>9.7</v>
      </c>
      <c r="AC44">
        <f>AVERAGE(G$6:G45)</f>
        <v>7.95</v>
      </c>
      <c r="AD44">
        <f>AVERAGE(H$6:H45)</f>
        <v>10.425</v>
      </c>
      <c r="AE44">
        <f>AVERAGE(I$6:I45)</f>
        <v>0</v>
      </c>
      <c r="AF44">
        <f>AVERAGE(J$6:J45)</f>
        <v>0</v>
      </c>
      <c r="AG44">
        <f>AVERAGE(K$6:K45)</f>
        <v>74.775</v>
      </c>
      <c r="AI44">
        <f>AVERAGE(M$6:M45)</f>
        <v>9.175</v>
      </c>
      <c r="AJ44">
        <f>AVERAGE(N$6:N45)</f>
        <v>11.4</v>
      </c>
      <c r="AK44">
        <f>AVERAGE(O$6:O45)</f>
        <v>7.7</v>
      </c>
      <c r="AL44">
        <f>AVERAGE(P$6:P45)</f>
        <v>6.575</v>
      </c>
      <c r="AM44">
        <f>AVERAGE(Q$6:Q45)</f>
        <v>6.75</v>
      </c>
      <c r="AN44">
        <f>AVERAGE(R$6:R45)</f>
        <v>6.125</v>
      </c>
      <c r="AO44">
        <f>AVERAGE(S$6:S45)</f>
        <v>7.925</v>
      </c>
      <c r="AP44">
        <f>AVERAGE(T$6:T45)</f>
        <v>0</v>
      </c>
      <c r="AQ44">
        <f>AVERAGE(U$6:U45)</f>
        <v>0</v>
      </c>
      <c r="AR44">
        <f>AVERAGE(V$6:V45)</f>
        <v>55.65</v>
      </c>
      <c r="AT44" s="16">
        <f>STDEVP(B$6:B45)</f>
        <v>2.9979159427842537</v>
      </c>
      <c r="AU44" s="16">
        <f>STDEVP(C$6:C45)</f>
        <v>4.231946951463357</v>
      </c>
      <c r="AV44" s="16">
        <f>STDEVP(D$6:D45)</f>
        <v>2.1376096463105707</v>
      </c>
      <c r="AW44" s="16">
        <f>STDEVP(E$6:E45)</f>
        <v>2.734501782775063</v>
      </c>
      <c r="AX44" s="16">
        <f>STDEVP(F$6:F45)</f>
        <v>2.8913664589601926</v>
      </c>
      <c r="AY44" s="16">
        <f>STDEVP(G$6:G45)</f>
        <v>2.3232520310977893</v>
      </c>
      <c r="AZ44" s="16">
        <f>STDEVP(H$6:H45)</f>
        <v>2.6635267973121635</v>
      </c>
      <c r="BA44" s="16">
        <f>STDEVP(I$6:I45)</f>
        <v>0</v>
      </c>
      <c r="BB44" s="16">
        <f>STDEVP(J$6:J45)</f>
        <v>0</v>
      </c>
      <c r="BC44" s="16">
        <f>STDEVP(K$6:K45)</f>
        <v>11.426914500423994</v>
      </c>
      <c r="BE44" s="39">
        <f t="shared" si="11"/>
        <v>0</v>
      </c>
      <c r="BF44" s="39">
        <f t="shared" si="12"/>
        <v>0</v>
      </c>
      <c r="BG44" s="39">
        <f t="shared" si="13"/>
        <v>17</v>
      </c>
      <c r="BH44" s="39">
        <f t="shared" si="14"/>
        <v>10</v>
      </c>
      <c r="BI44" s="39">
        <f t="shared" si="15"/>
        <v>6</v>
      </c>
      <c r="BJ44" s="39">
        <f t="shared" si="16"/>
        <v>6</v>
      </c>
    </row>
    <row r="45" spans="2:62" ht="14.25">
      <c r="B45" s="3">
        <f>'原始数据表'!B45</f>
        <v>9</v>
      </c>
      <c r="C45" s="3">
        <f>'原始数据表'!C45</f>
        <v>13</v>
      </c>
      <c r="D45" s="3">
        <f>'原始数据表'!D45</f>
        <v>8</v>
      </c>
      <c r="E45" s="3">
        <f>'原始数据表'!E45</f>
        <v>6</v>
      </c>
      <c r="F45" s="3">
        <f>'原始数据表'!F45</f>
        <v>8</v>
      </c>
      <c r="G45" s="3">
        <f>'原始数据表'!G45</f>
        <v>7</v>
      </c>
      <c r="H45" s="3">
        <f>'原始数据表'!H45</f>
        <v>11</v>
      </c>
      <c r="I45" s="3">
        <f>'原始数据表'!I45</f>
        <v>0</v>
      </c>
      <c r="J45" s="3">
        <f>'原始数据表'!J45</f>
        <v>0</v>
      </c>
      <c r="K45" s="3">
        <f t="shared" si="0"/>
        <v>62</v>
      </c>
      <c r="L45">
        <v>40</v>
      </c>
      <c r="M45">
        <f ca="1" t="shared" si="1"/>
        <v>13</v>
      </c>
      <c r="N45">
        <f ca="1" t="shared" si="2"/>
        <v>11</v>
      </c>
      <c r="O45">
        <f ca="1" t="shared" si="3"/>
        <v>10</v>
      </c>
      <c r="P45">
        <f ca="1" t="shared" si="4"/>
        <v>8</v>
      </c>
      <c r="Q45">
        <f ca="1" t="shared" si="5"/>
        <v>13</v>
      </c>
      <c r="R45">
        <f ca="1" t="shared" si="6"/>
        <v>6</v>
      </c>
      <c r="S45">
        <f ca="1" t="shared" si="7"/>
        <v>10</v>
      </c>
      <c r="T45">
        <f ca="1" t="shared" si="8"/>
        <v>0</v>
      </c>
      <c r="U45">
        <f ca="1" t="shared" si="9"/>
        <v>0</v>
      </c>
      <c r="V45">
        <f ca="1" t="shared" si="10"/>
        <v>71</v>
      </c>
      <c r="X45">
        <f>AVERAGE(B$6:B46)</f>
        <v>12.097560975609756</v>
      </c>
      <c r="Y45">
        <f>AVERAGE(C$6:C46)</f>
        <v>15.073170731707316</v>
      </c>
      <c r="Z45">
        <f>AVERAGE(D$6:D46)</f>
        <v>9.658536585365853</v>
      </c>
      <c r="AA45">
        <f>AVERAGE(E$6:E46)</f>
        <v>9.487804878048781</v>
      </c>
      <c r="AB45">
        <f>AVERAGE(F$6:F46)</f>
        <v>9.75609756097561</v>
      </c>
      <c r="AC45">
        <f>AVERAGE(G$6:G46)</f>
        <v>7.902439024390244</v>
      </c>
      <c r="AD45">
        <f>AVERAGE(H$6:H46)</f>
        <v>10.463414634146341</v>
      </c>
      <c r="AE45">
        <f>AVERAGE(I$6:I46)</f>
        <v>0</v>
      </c>
      <c r="AF45">
        <f>AVERAGE(J$6:J46)</f>
        <v>0</v>
      </c>
      <c r="AG45">
        <f>AVERAGE(K$6:K46)</f>
        <v>74.4390243902439</v>
      </c>
      <c r="AI45">
        <f>AVERAGE(M$6:M46)</f>
        <v>9.292682926829269</v>
      </c>
      <c r="AJ45">
        <f>AVERAGE(N$6:N46)</f>
        <v>11.463414634146341</v>
      </c>
      <c r="AK45">
        <f>AVERAGE(O$6:O46)</f>
        <v>7.7317073170731705</v>
      </c>
      <c r="AL45">
        <f>AVERAGE(P$6:P46)</f>
        <v>6.658536585365853</v>
      </c>
      <c r="AM45">
        <f>AVERAGE(Q$6:Q46)</f>
        <v>6.7560975609756095</v>
      </c>
      <c r="AN45">
        <f>AVERAGE(R$6:R46)</f>
        <v>6.121951219512195</v>
      </c>
      <c r="AO45">
        <f>AVERAGE(S$6:S46)</f>
        <v>8.024390243902438</v>
      </c>
      <c r="AP45">
        <f>AVERAGE(T$6:T46)</f>
        <v>0</v>
      </c>
      <c r="AQ45">
        <f>AVERAGE(U$6:U46)</f>
        <v>0</v>
      </c>
      <c r="AR45">
        <f>AVERAGE(V$6:V46)</f>
        <v>56.048780487804876</v>
      </c>
      <c r="AT45" s="16">
        <f>STDEVP(B$6:B46)</f>
        <v>3.1141289198118973</v>
      </c>
      <c r="AU45" s="16">
        <f>STDEVP(C$6:C46)</f>
        <v>4.1928524774525435</v>
      </c>
      <c r="AV45" s="16">
        <f>STDEVP(D$6:D46)</f>
        <v>2.1139462126849207</v>
      </c>
      <c r="AW45" s="16">
        <f>STDEVP(E$6:E46)</f>
        <v>2.889188857553335</v>
      </c>
      <c r="AX45" s="16">
        <f>STDEVP(F$6:F46)</f>
        <v>2.87784207608272</v>
      </c>
      <c r="AY45" s="16">
        <f>STDEVP(G$6:G46)</f>
        <v>2.3143758369319913</v>
      </c>
      <c r="AZ45" s="16">
        <f>STDEVP(H$6:H46)</f>
        <v>2.642038763545781</v>
      </c>
      <c r="BA45" s="16">
        <f>STDEVP(I$6:I46)</f>
        <v>0</v>
      </c>
      <c r="BB45" s="16">
        <f>STDEVP(J$6:J46)</f>
        <v>0</v>
      </c>
      <c r="BC45" s="16">
        <f>STDEVP(K$6:K46)</f>
        <v>11.484982305618969</v>
      </c>
      <c r="BE45" s="39">
        <f t="shared" si="11"/>
        <v>0</v>
      </c>
      <c r="BF45" s="39">
        <f t="shared" si="12"/>
        <v>0</v>
      </c>
      <c r="BG45" s="39">
        <f t="shared" si="13"/>
        <v>18</v>
      </c>
      <c r="BH45" s="39">
        <f t="shared" si="14"/>
        <v>10</v>
      </c>
      <c r="BI45" s="39">
        <f t="shared" si="15"/>
        <v>6</v>
      </c>
      <c r="BJ45" s="39">
        <f t="shared" si="16"/>
        <v>6</v>
      </c>
    </row>
    <row r="46" spans="2:62" ht="14.25">
      <c r="B46" s="3">
        <f>'原始数据表'!B46</f>
        <v>6</v>
      </c>
      <c r="C46" s="3">
        <f>'原始数据表'!C46</f>
        <v>13</v>
      </c>
      <c r="D46" s="3">
        <f>'原始数据表'!D46</f>
        <v>9</v>
      </c>
      <c r="E46" s="3">
        <f>'原始数据表'!E46</f>
        <v>3</v>
      </c>
      <c r="F46" s="3">
        <f>'原始数据表'!F46</f>
        <v>12</v>
      </c>
      <c r="G46" s="3">
        <f>'原始数据表'!G46</f>
        <v>6</v>
      </c>
      <c r="H46" s="3">
        <f>'原始数据表'!H46</f>
        <v>12</v>
      </c>
      <c r="I46" s="3">
        <f>'原始数据表'!I46</f>
        <v>0</v>
      </c>
      <c r="J46" s="3">
        <f>'原始数据表'!J46</f>
        <v>0</v>
      </c>
      <c r="K46" s="3">
        <f t="shared" si="0"/>
        <v>61</v>
      </c>
      <c r="L46">
        <v>41</v>
      </c>
      <c r="M46">
        <f ca="1" t="shared" si="1"/>
        <v>14</v>
      </c>
      <c r="N46">
        <f ca="1" t="shared" si="2"/>
        <v>14</v>
      </c>
      <c r="O46">
        <f ca="1" t="shared" si="3"/>
        <v>9</v>
      </c>
      <c r="P46">
        <f ca="1" t="shared" si="4"/>
        <v>10</v>
      </c>
      <c r="Q46">
        <f ca="1" t="shared" si="5"/>
        <v>7</v>
      </c>
      <c r="R46">
        <f ca="1" t="shared" si="6"/>
        <v>6</v>
      </c>
      <c r="S46">
        <f ca="1" t="shared" si="7"/>
        <v>12</v>
      </c>
      <c r="T46">
        <f ca="1" t="shared" si="8"/>
        <v>0</v>
      </c>
      <c r="U46">
        <f ca="1" t="shared" si="9"/>
        <v>0</v>
      </c>
      <c r="V46">
        <f ca="1" t="shared" si="10"/>
        <v>72</v>
      </c>
      <c r="X46">
        <f>AVERAGE(B$6:B47)</f>
        <v>12.119047619047619</v>
      </c>
      <c r="Y46">
        <f>AVERAGE(C$6:C47)</f>
        <v>14.928571428571429</v>
      </c>
      <c r="Z46">
        <f>AVERAGE(D$6:D47)</f>
        <v>9.619047619047619</v>
      </c>
      <c r="AA46">
        <f>AVERAGE(E$6:E47)</f>
        <v>9.547619047619047</v>
      </c>
      <c r="AB46">
        <f>AVERAGE(F$6:F47)</f>
        <v>9.666666666666666</v>
      </c>
      <c r="AC46">
        <f>AVERAGE(G$6:G47)</f>
        <v>7.880952380952381</v>
      </c>
      <c r="AD46">
        <f>AVERAGE(H$6:H47)</f>
        <v>10.333333333333334</v>
      </c>
      <c r="AE46">
        <f>AVERAGE(I$6:I47)</f>
        <v>0</v>
      </c>
      <c r="AF46">
        <f>AVERAGE(J$6:J47)</f>
        <v>0</v>
      </c>
      <c r="AG46">
        <f>AVERAGE(K$6:K47)</f>
        <v>74.0952380952381</v>
      </c>
      <c r="AI46">
        <f>AVERAGE(M$6:M47)</f>
        <v>9.285714285714286</v>
      </c>
      <c r="AJ46">
        <f>AVERAGE(N$6:N47)</f>
        <v>11.5</v>
      </c>
      <c r="AK46">
        <f>AVERAGE(O$6:O47)</f>
        <v>7.714285714285714</v>
      </c>
      <c r="AL46">
        <f>AVERAGE(P$6:P47)</f>
        <v>6.785714285714286</v>
      </c>
      <c r="AM46">
        <f>AVERAGE(Q$6:Q47)</f>
        <v>6.880952380952381</v>
      </c>
      <c r="AN46">
        <f>AVERAGE(R$6:R47)</f>
        <v>6.190476190476191</v>
      </c>
      <c r="AO46">
        <f>AVERAGE(S$6:S47)</f>
        <v>8.095238095238095</v>
      </c>
      <c r="AP46">
        <f>AVERAGE(T$6:T47)</f>
        <v>0</v>
      </c>
      <c r="AQ46">
        <f>AVERAGE(U$6:U47)</f>
        <v>0</v>
      </c>
      <c r="AR46">
        <f>AVERAGE(V$6:V47)</f>
        <v>56.45238095238095</v>
      </c>
      <c r="AT46" s="16">
        <f>STDEVP(B$6:B47)</f>
        <v>3.079907086975041</v>
      </c>
      <c r="AU46" s="16">
        <f>STDEVP(C$6:C47)</f>
        <v>4.2448448125924685</v>
      </c>
      <c r="AV46" s="16">
        <f>STDEVP(D$6:D47)</f>
        <v>2.10387828898805</v>
      </c>
      <c r="AW46" s="16">
        <f>STDEVP(E$6:E47)</f>
        <v>2.88016518170797</v>
      </c>
      <c r="AX46" s="16">
        <f>STDEVP(F$6:F47)</f>
        <v>2.900465206255441</v>
      </c>
      <c r="AY46" s="16">
        <f>STDEVP(G$6:G47)</f>
        <v>2.29079296888738</v>
      </c>
      <c r="AZ46" s="16">
        <f>STDEVP(H$6:H47)</f>
        <v>2.740061405869675</v>
      </c>
      <c r="BA46" s="16">
        <f>STDEVP(I$6:I47)</f>
        <v>0</v>
      </c>
      <c r="BB46" s="16">
        <f>STDEVP(J$6:J47)</f>
        <v>0</v>
      </c>
      <c r="BC46" s="16">
        <f>STDEVP(K$6:K47)</f>
        <v>11.558978212812029</v>
      </c>
      <c r="BE46" s="39">
        <f t="shared" si="11"/>
        <v>0</v>
      </c>
      <c r="BF46" s="39">
        <f t="shared" si="12"/>
        <v>0</v>
      </c>
      <c r="BG46" s="39">
        <f t="shared" si="13"/>
        <v>19</v>
      </c>
      <c r="BH46" s="39">
        <f t="shared" si="14"/>
        <v>10</v>
      </c>
      <c r="BI46" s="39">
        <f t="shared" si="15"/>
        <v>6</v>
      </c>
      <c r="BJ46" s="39">
        <f t="shared" si="16"/>
        <v>6</v>
      </c>
    </row>
    <row r="47" spans="2:62" ht="14.25">
      <c r="B47" s="3">
        <f>'原始数据表'!B47</f>
        <v>13</v>
      </c>
      <c r="C47" s="3">
        <f>'原始数据表'!C47</f>
        <v>9</v>
      </c>
      <c r="D47" s="3">
        <f>'原始数据表'!D47</f>
        <v>8</v>
      </c>
      <c r="E47" s="3">
        <f>'原始数据表'!E47</f>
        <v>12</v>
      </c>
      <c r="F47" s="3">
        <f>'原始数据表'!F47</f>
        <v>6</v>
      </c>
      <c r="G47" s="3">
        <f>'原始数据表'!G47</f>
        <v>7</v>
      </c>
      <c r="H47" s="3">
        <f>'原始数据表'!H47</f>
        <v>5</v>
      </c>
      <c r="I47" s="3">
        <f>'原始数据表'!I47</f>
        <v>0</v>
      </c>
      <c r="J47" s="3">
        <f>'原始数据表'!J47</f>
        <v>0</v>
      </c>
      <c r="K47" s="3">
        <f t="shared" si="0"/>
        <v>60</v>
      </c>
      <c r="L47">
        <v>42</v>
      </c>
      <c r="M47">
        <f ca="1" t="shared" si="1"/>
        <v>9</v>
      </c>
      <c r="N47">
        <f ca="1" t="shared" si="2"/>
        <v>13</v>
      </c>
      <c r="O47">
        <f ca="1" t="shared" si="3"/>
        <v>7</v>
      </c>
      <c r="P47">
        <f ca="1" t="shared" si="4"/>
        <v>12</v>
      </c>
      <c r="Q47">
        <f ca="1" t="shared" si="5"/>
        <v>12</v>
      </c>
      <c r="R47">
        <f ca="1" t="shared" si="6"/>
        <v>9</v>
      </c>
      <c r="S47">
        <f ca="1" t="shared" si="7"/>
        <v>11</v>
      </c>
      <c r="T47">
        <f ca="1" t="shared" si="8"/>
        <v>0</v>
      </c>
      <c r="U47">
        <f ca="1" t="shared" si="9"/>
        <v>0</v>
      </c>
      <c r="V47">
        <f ca="1" t="shared" si="10"/>
        <v>73</v>
      </c>
      <c r="X47">
        <f>AVERAGE(B$6:B48)</f>
        <v>12.023255813953488</v>
      </c>
      <c r="Y47">
        <f>AVERAGE(C$6:C48)</f>
        <v>14.953488372093023</v>
      </c>
      <c r="Z47">
        <f>AVERAGE(D$6:D48)</f>
        <v>9.534883720930232</v>
      </c>
      <c r="AA47">
        <f>AVERAGE(E$6:E48)</f>
        <v>9.372093023255815</v>
      </c>
      <c r="AB47">
        <f>AVERAGE(F$6:F48)</f>
        <v>9.720930232558139</v>
      </c>
      <c r="AC47">
        <f>AVERAGE(G$6:G48)</f>
        <v>7.837209302325581</v>
      </c>
      <c r="AD47">
        <f>AVERAGE(H$6:H48)</f>
        <v>10.325581395348838</v>
      </c>
      <c r="AE47">
        <f>AVERAGE(I$6:I48)</f>
        <v>0</v>
      </c>
      <c r="AF47">
        <f>AVERAGE(J$6:J48)</f>
        <v>0</v>
      </c>
      <c r="AG47">
        <f>AVERAGE(K$6:K48)</f>
        <v>73.76744186046511</v>
      </c>
      <c r="AI47">
        <f>AVERAGE(M$6:M48)</f>
        <v>9.372093023255815</v>
      </c>
      <c r="AJ47">
        <f>AVERAGE(N$6:N48)</f>
        <v>11.651162790697674</v>
      </c>
      <c r="AK47">
        <f>AVERAGE(O$6:O48)</f>
        <v>7.674418604651163</v>
      </c>
      <c r="AL47">
        <f>AVERAGE(P$6:P48)</f>
        <v>6.906976744186046</v>
      </c>
      <c r="AM47">
        <f>AVERAGE(Q$6:Q48)</f>
        <v>6.906976744186046</v>
      </c>
      <c r="AN47">
        <f>AVERAGE(R$6:R48)</f>
        <v>6.186046511627907</v>
      </c>
      <c r="AO47">
        <f>AVERAGE(S$6:S48)</f>
        <v>8.162790697674419</v>
      </c>
      <c r="AP47">
        <f>AVERAGE(T$6:T48)</f>
        <v>0</v>
      </c>
      <c r="AQ47">
        <f>AVERAGE(U$6:U48)</f>
        <v>0</v>
      </c>
      <c r="AR47">
        <f>AVERAGE(V$6:V48)</f>
        <v>56.86046511627907</v>
      </c>
      <c r="AT47" s="16">
        <f>STDEVP(B$6:B48)</f>
        <v>3.1065450194412185</v>
      </c>
      <c r="AU47" s="16">
        <f>STDEVP(C$6:C48)</f>
        <v>4.1983024718585495</v>
      </c>
      <c r="AV47" s="16">
        <f>STDEVP(D$6:D48)</f>
        <v>2.14962232712397</v>
      </c>
      <c r="AW47" s="16">
        <f>STDEVP(E$6:E48)</f>
        <v>3.0653597672988697</v>
      </c>
      <c r="AX47" s="16">
        <f>STDEVP(F$6:F48)</f>
        <v>2.8880312872375073</v>
      </c>
      <c r="AY47" s="16">
        <f>STDEVP(G$6:G48)</f>
        <v>2.2816786207276345</v>
      </c>
      <c r="AZ47" s="16">
        <f>STDEVP(H$6:H48)</f>
        <v>2.7084787649377993</v>
      </c>
      <c r="BA47" s="16">
        <f>STDEVP(I$6:I48)</f>
        <v>0</v>
      </c>
      <c r="BB47" s="16">
        <f>STDEVP(J$6:J48)</f>
        <v>0</v>
      </c>
      <c r="BC47" s="16">
        <f>STDEVP(K$6:K48)</f>
        <v>11.619624957527515</v>
      </c>
      <c r="BE47" s="39">
        <f t="shared" si="11"/>
        <v>0</v>
      </c>
      <c r="BF47" s="39">
        <f t="shared" si="12"/>
        <v>0</v>
      </c>
      <c r="BG47" s="39">
        <f t="shared" si="13"/>
        <v>20</v>
      </c>
      <c r="BH47" s="39">
        <f t="shared" si="14"/>
        <v>10</v>
      </c>
      <c r="BI47" s="39">
        <f t="shared" si="15"/>
        <v>6</v>
      </c>
      <c r="BJ47" s="39">
        <f t="shared" si="16"/>
        <v>6</v>
      </c>
    </row>
    <row r="48" spans="2:62" ht="14.25">
      <c r="B48" s="3">
        <f>'原始数据表'!B48</f>
        <v>8</v>
      </c>
      <c r="C48" s="3">
        <f>'原始数据表'!C48</f>
        <v>16</v>
      </c>
      <c r="D48" s="3">
        <f>'原始数据表'!D48</f>
        <v>6</v>
      </c>
      <c r="E48" s="3">
        <f>'原始数据表'!E48</f>
        <v>2</v>
      </c>
      <c r="F48" s="3">
        <f>'原始数据表'!F48</f>
        <v>12</v>
      </c>
      <c r="G48" s="3">
        <f>'原始数据表'!G48</f>
        <v>6</v>
      </c>
      <c r="H48" s="3">
        <f>'原始数据表'!H48</f>
        <v>10</v>
      </c>
      <c r="I48" s="3">
        <f>'原始数据表'!I48</f>
        <v>0</v>
      </c>
      <c r="J48" s="3">
        <f>'原始数据表'!J48</f>
        <v>0</v>
      </c>
      <c r="K48" s="3">
        <f t="shared" si="0"/>
        <v>60</v>
      </c>
      <c r="L48">
        <v>43</v>
      </c>
      <c r="M48">
        <f ca="1" t="shared" si="1"/>
        <v>13</v>
      </c>
      <c r="N48">
        <f ca="1" t="shared" si="2"/>
        <v>18</v>
      </c>
      <c r="O48">
        <f ca="1" t="shared" si="3"/>
        <v>6</v>
      </c>
      <c r="P48">
        <f ca="1" t="shared" si="4"/>
        <v>12</v>
      </c>
      <c r="Q48">
        <f ca="1" t="shared" si="5"/>
        <v>8</v>
      </c>
      <c r="R48">
        <f ca="1" t="shared" si="6"/>
        <v>6</v>
      </c>
      <c r="S48">
        <f ca="1" t="shared" si="7"/>
        <v>11</v>
      </c>
      <c r="T48">
        <f ca="1" t="shared" si="8"/>
        <v>0</v>
      </c>
      <c r="U48">
        <f ca="1" t="shared" si="9"/>
        <v>0</v>
      </c>
      <c r="V48">
        <f ca="1" t="shared" si="10"/>
        <v>74</v>
      </c>
      <c r="X48">
        <f>AVERAGE(B$6:B49)</f>
        <v>12.045454545454545</v>
      </c>
      <c r="Y48">
        <f>AVERAGE(C$6:C49)</f>
        <v>14.886363636363637</v>
      </c>
      <c r="Z48">
        <f>AVERAGE(D$6:D49)</f>
        <v>9.409090909090908</v>
      </c>
      <c r="AA48">
        <f>AVERAGE(E$6:E49)</f>
        <v>9.431818181818182</v>
      </c>
      <c r="AB48">
        <f>AVERAGE(F$6:F49)</f>
        <v>9.522727272727273</v>
      </c>
      <c r="AC48">
        <f>AVERAGE(G$6:G49)</f>
        <v>7.840909090909091</v>
      </c>
      <c r="AD48">
        <f>AVERAGE(H$6:H49)</f>
        <v>10.318181818181818</v>
      </c>
      <c r="AE48">
        <f>AVERAGE(I$6:I49)</f>
        <v>0</v>
      </c>
      <c r="AF48">
        <f>AVERAGE(J$6:J49)</f>
        <v>0</v>
      </c>
      <c r="AG48">
        <f>AVERAGE(K$6:K49)</f>
        <v>73.45454545454545</v>
      </c>
      <c r="AI48">
        <f>AVERAGE(M$6:M49)</f>
        <v>9.340909090909092</v>
      </c>
      <c r="AJ48">
        <f>AVERAGE(N$6:N49)</f>
        <v>11.75</v>
      </c>
      <c r="AK48">
        <f>AVERAGE(O$6:O49)</f>
        <v>7.704545454545454</v>
      </c>
      <c r="AL48">
        <f>AVERAGE(P$6:P49)</f>
        <v>6.9772727272727275</v>
      </c>
      <c r="AM48">
        <f>AVERAGE(Q$6:Q49)</f>
        <v>7</v>
      </c>
      <c r="AN48">
        <f>AVERAGE(R$6:R49)</f>
        <v>6.2727272727272725</v>
      </c>
      <c r="AO48">
        <f>AVERAGE(S$6:S49)</f>
        <v>8.204545454545455</v>
      </c>
      <c r="AP48">
        <f>AVERAGE(T$6:T49)</f>
        <v>0</v>
      </c>
      <c r="AQ48">
        <f>AVERAGE(U$6:U49)</f>
        <v>0</v>
      </c>
      <c r="AR48">
        <f>AVERAGE(V$6:V49)</f>
        <v>57.25</v>
      </c>
      <c r="AT48" s="16">
        <f>STDEVP(B$6:B49)</f>
        <v>3.074488467833792</v>
      </c>
      <c r="AU48" s="16">
        <f>STDEVP(C$6:C49)</f>
        <v>4.17359616621897</v>
      </c>
      <c r="AV48" s="16">
        <f>STDEVP(D$6:D49)</f>
        <v>2.279535257839969</v>
      </c>
      <c r="AW48" s="16">
        <f>STDEVP(E$6:E49)</f>
        <v>3.0555294681247163</v>
      </c>
      <c r="AX48" s="16">
        <f>STDEVP(F$6:F49)</f>
        <v>3.136939999742339</v>
      </c>
      <c r="AY48" s="16">
        <f>STDEVP(G$6:G49)</f>
        <v>2.2557319092217027</v>
      </c>
      <c r="AZ48" s="16">
        <f>STDEVP(H$6:H49)</f>
        <v>2.6779633312100812</v>
      </c>
      <c r="BA48" s="16">
        <f>STDEVP(I$6:I49)</f>
        <v>0</v>
      </c>
      <c r="BB48" s="16">
        <f>STDEVP(J$6:J49)</f>
        <v>0</v>
      </c>
      <c r="BC48" s="16">
        <f>STDEVP(K$6:K49)</f>
        <v>11.66863422999403</v>
      </c>
      <c r="BE48" s="39">
        <f t="shared" si="11"/>
        <v>0</v>
      </c>
      <c r="BF48" s="39">
        <f t="shared" si="12"/>
        <v>0</v>
      </c>
      <c r="BG48" s="39">
        <f t="shared" si="13"/>
        <v>21</v>
      </c>
      <c r="BH48" s="39">
        <f t="shared" si="14"/>
        <v>10</v>
      </c>
      <c r="BI48" s="39">
        <f t="shared" si="15"/>
        <v>6</v>
      </c>
      <c r="BJ48" s="39">
        <f t="shared" si="16"/>
        <v>6</v>
      </c>
    </row>
    <row r="49" spans="2:62" ht="14.25">
      <c r="B49" s="3">
        <f>'原始数据表'!B49</f>
        <v>13</v>
      </c>
      <c r="C49" s="3">
        <f>'原始数据表'!C49</f>
        <v>12</v>
      </c>
      <c r="D49" s="3">
        <f>'原始数据表'!D49</f>
        <v>4</v>
      </c>
      <c r="E49" s="3">
        <f>'原始数据表'!E49</f>
        <v>12</v>
      </c>
      <c r="F49" s="3">
        <f>'原始数据表'!F49</f>
        <v>1</v>
      </c>
      <c r="G49" s="3">
        <f>'原始数据表'!G49</f>
        <v>8</v>
      </c>
      <c r="H49" s="3">
        <f>'原始数据表'!H49</f>
        <v>10</v>
      </c>
      <c r="I49" s="3">
        <f>'原始数据表'!I49</f>
        <v>0</v>
      </c>
      <c r="J49" s="3">
        <f>'原始数据表'!J49</f>
        <v>0</v>
      </c>
      <c r="K49" s="3">
        <f t="shared" si="0"/>
        <v>60</v>
      </c>
      <c r="L49">
        <v>44</v>
      </c>
      <c r="M49">
        <f ca="1" t="shared" si="1"/>
        <v>8</v>
      </c>
      <c r="N49">
        <f ca="1" t="shared" si="2"/>
        <v>16</v>
      </c>
      <c r="O49">
        <f ca="1" t="shared" si="3"/>
        <v>9</v>
      </c>
      <c r="P49">
        <f ca="1" t="shared" si="4"/>
        <v>10</v>
      </c>
      <c r="Q49">
        <f ca="1" t="shared" si="5"/>
        <v>11</v>
      </c>
      <c r="R49">
        <f ca="1" t="shared" si="6"/>
        <v>10</v>
      </c>
      <c r="S49">
        <f ca="1" t="shared" si="7"/>
        <v>10</v>
      </c>
      <c r="T49">
        <f ca="1" t="shared" si="8"/>
        <v>0</v>
      </c>
      <c r="U49">
        <f ca="1" t="shared" si="9"/>
        <v>0</v>
      </c>
      <c r="V49">
        <f ca="1" t="shared" si="10"/>
        <v>74</v>
      </c>
      <c r="X49">
        <f>AVERAGE(B$6:B50)</f>
        <v>11.977777777777778</v>
      </c>
      <c r="Y49">
        <f>AVERAGE(C$6:C50)</f>
        <v>14.88888888888889</v>
      </c>
      <c r="Z49">
        <f>AVERAGE(D$6:D50)</f>
        <v>9.4</v>
      </c>
      <c r="AA49">
        <f>AVERAGE(E$6:E50)</f>
        <v>9.444444444444445</v>
      </c>
      <c r="AB49">
        <f>AVERAGE(F$6:F50)</f>
        <v>9.355555555555556</v>
      </c>
      <c r="AC49">
        <f>AVERAGE(G$6:G50)</f>
        <v>7.822222222222222</v>
      </c>
      <c r="AD49">
        <f>AVERAGE(H$6:H50)</f>
        <v>10.266666666666667</v>
      </c>
      <c r="AE49">
        <f>AVERAGE(I$6:I50)</f>
        <v>0</v>
      </c>
      <c r="AF49">
        <f>AVERAGE(J$6:J50)</f>
        <v>0</v>
      </c>
      <c r="AG49">
        <f>AVERAGE(K$6:K50)</f>
        <v>73.15555555555555</v>
      </c>
      <c r="AI49">
        <f>AVERAGE(M$6:M50)</f>
        <v>9.422222222222222</v>
      </c>
      <c r="AJ49">
        <f>AVERAGE(N$6:N50)</f>
        <v>11.955555555555556</v>
      </c>
      <c r="AK49">
        <f>AVERAGE(O$6:O50)</f>
        <v>7.777777777777778</v>
      </c>
      <c r="AL49">
        <f>AVERAGE(P$6:P50)</f>
        <v>7.088888888888889</v>
      </c>
      <c r="AM49">
        <f>AVERAGE(Q$6:Q50)</f>
        <v>7.066666666666666</v>
      </c>
      <c r="AN49">
        <f>AVERAGE(R$6:R50)</f>
        <v>6.311111111111111</v>
      </c>
      <c r="AO49">
        <f>AVERAGE(S$6:S50)</f>
        <v>8.066666666666666</v>
      </c>
      <c r="AP49">
        <f>AVERAGE(T$6:T50)</f>
        <v>0</v>
      </c>
      <c r="AQ49">
        <f>AVERAGE(U$6:U50)</f>
        <v>0</v>
      </c>
      <c r="AR49">
        <f>AVERAGE(V$6:V50)</f>
        <v>57.68888888888889</v>
      </c>
      <c r="AT49" s="16">
        <f>STDEVP(B$6:B50)</f>
        <v>3.073101140100006</v>
      </c>
      <c r="AU49" s="16">
        <f>STDEVP(C$6:C50)</f>
        <v>4.126996336978277</v>
      </c>
      <c r="AV49" s="16">
        <f>STDEVP(D$6:D50)</f>
        <v>2.2548712700383695</v>
      </c>
      <c r="AW49" s="16">
        <f>STDEVP(E$6:E50)</f>
        <v>3.0225490019412105</v>
      </c>
      <c r="AX49" s="16">
        <f>STDEVP(F$6:F50)</f>
        <v>3.2941399522016908</v>
      </c>
      <c r="AY49" s="16">
        <f>STDEVP(G$6:G50)</f>
        <v>2.2339689532199443</v>
      </c>
      <c r="AZ49" s="16">
        <f>STDEVP(H$6:H50)</f>
        <v>2.669997919266772</v>
      </c>
      <c r="BA49" s="16">
        <f>STDEVP(I$6:I50)</f>
        <v>0</v>
      </c>
      <c r="BB49" s="16">
        <f>STDEVP(J$6:J50)</f>
        <v>0</v>
      </c>
      <c r="BC49" s="16">
        <f>STDEVP(K$6:K50)</f>
        <v>11.707463062424102</v>
      </c>
      <c r="BE49" s="39">
        <f t="shared" si="11"/>
        <v>0</v>
      </c>
      <c r="BF49" s="39">
        <f t="shared" si="12"/>
        <v>0</v>
      </c>
      <c r="BG49" s="39">
        <f t="shared" si="13"/>
        <v>22</v>
      </c>
      <c r="BH49" s="39">
        <f t="shared" si="14"/>
        <v>10</v>
      </c>
      <c r="BI49" s="39">
        <f t="shared" si="15"/>
        <v>6</v>
      </c>
      <c r="BJ49" s="39">
        <f t="shared" si="16"/>
        <v>6</v>
      </c>
    </row>
    <row r="50" spans="2:62" ht="14.25">
      <c r="B50" s="3">
        <f>'原始数据表'!B50</f>
        <v>9</v>
      </c>
      <c r="C50" s="3">
        <f>'原始数据表'!C50</f>
        <v>15</v>
      </c>
      <c r="D50" s="3">
        <f>'原始数据表'!D50</f>
        <v>9</v>
      </c>
      <c r="E50" s="3">
        <f>'原始数据表'!E50</f>
        <v>10</v>
      </c>
      <c r="F50" s="3">
        <f>'原始数据表'!F50</f>
        <v>2</v>
      </c>
      <c r="G50" s="3">
        <f>'原始数据表'!G50</f>
        <v>7</v>
      </c>
      <c r="H50" s="3">
        <f>'原始数据表'!H50</f>
        <v>8</v>
      </c>
      <c r="I50" s="3">
        <f>'原始数据表'!I50</f>
        <v>0</v>
      </c>
      <c r="J50" s="3">
        <f>'原始数据表'!J50</f>
        <v>0</v>
      </c>
      <c r="K50" s="3">
        <f t="shared" si="0"/>
        <v>60</v>
      </c>
      <c r="L50">
        <v>45</v>
      </c>
      <c r="M50">
        <f ca="1" t="shared" si="1"/>
        <v>13</v>
      </c>
      <c r="N50">
        <f ca="1" t="shared" si="2"/>
        <v>21</v>
      </c>
      <c r="O50">
        <f ca="1" t="shared" si="3"/>
        <v>11</v>
      </c>
      <c r="P50">
        <f ca="1" t="shared" si="4"/>
        <v>12</v>
      </c>
      <c r="Q50">
        <f ca="1" t="shared" si="5"/>
        <v>10</v>
      </c>
      <c r="R50">
        <f ca="1" t="shared" si="6"/>
        <v>8</v>
      </c>
      <c r="S50">
        <f ca="1" t="shared" si="7"/>
        <v>2</v>
      </c>
      <c r="T50">
        <f ca="1" t="shared" si="8"/>
        <v>0</v>
      </c>
      <c r="U50">
        <f ca="1" t="shared" si="9"/>
        <v>0</v>
      </c>
      <c r="V50">
        <f ca="1" t="shared" si="10"/>
        <v>77</v>
      </c>
      <c r="X50">
        <f>AVERAGE(B$6:B51)</f>
        <v>11.978260869565217</v>
      </c>
      <c r="Y50">
        <f>AVERAGE(C$6:C51)</f>
        <v>14.91304347826087</v>
      </c>
      <c r="Z50">
        <f>AVERAGE(D$6:D51)</f>
        <v>9.26086956521739</v>
      </c>
      <c r="AA50">
        <f>AVERAGE(E$6:E51)</f>
        <v>9.282608695652174</v>
      </c>
      <c r="AB50">
        <f>AVERAGE(F$6:F51)</f>
        <v>9.41304347826087</v>
      </c>
      <c r="AC50">
        <f>AVERAGE(G$6:G51)</f>
        <v>7.826086956521739</v>
      </c>
      <c r="AD50">
        <f>AVERAGE(H$6:H51)</f>
        <v>10.08695652173913</v>
      </c>
      <c r="AE50">
        <f>AVERAGE(I$6:I51)</f>
        <v>0</v>
      </c>
      <c r="AF50">
        <f>AVERAGE(J$6:J51)</f>
        <v>0</v>
      </c>
      <c r="AG50">
        <f>AVERAGE(K$6:K51)</f>
        <v>72.76086956521739</v>
      </c>
      <c r="AI50">
        <f>AVERAGE(M$6:M51)</f>
        <v>9.543478260869565</v>
      </c>
      <c r="AJ50">
        <f>AVERAGE(N$6:N51)</f>
        <v>12.065217391304348</v>
      </c>
      <c r="AK50">
        <f>AVERAGE(O$6:O51)</f>
        <v>7.826086956521739</v>
      </c>
      <c r="AL50">
        <f>AVERAGE(P$6:P51)</f>
        <v>7.173913043478261</v>
      </c>
      <c r="AM50">
        <f>AVERAGE(Q$6:Q51)</f>
        <v>7.108695652173913</v>
      </c>
      <c r="AN50">
        <f>AVERAGE(R$6:R51)</f>
        <v>6.326086956521739</v>
      </c>
      <c r="AO50">
        <f>AVERAGE(S$6:S51)</f>
        <v>8.08695652173913</v>
      </c>
      <c r="AP50">
        <f>AVERAGE(T$6:T51)</f>
        <v>0</v>
      </c>
      <c r="AQ50">
        <f>AVERAGE(U$6:U51)</f>
        <v>0</v>
      </c>
      <c r="AR50">
        <f>AVERAGE(V$6:V51)</f>
        <v>58.130434782608695</v>
      </c>
      <c r="AT50" s="16">
        <f>STDEVP(B$6:B51)</f>
        <v>3.0395160544057904</v>
      </c>
      <c r="AU50" s="16">
        <f>STDEVP(C$6:C51)</f>
        <v>4.085105964016122</v>
      </c>
      <c r="AV50" s="16">
        <f>STDEVP(D$6:D51)</f>
        <v>2.4176415259926696</v>
      </c>
      <c r="AW50" s="16">
        <f>STDEVP(E$6:E51)</f>
        <v>3.1805321094205</v>
      </c>
      <c r="AX50" s="16">
        <f>STDEVP(F$6:F51)</f>
        <v>3.2808806277830063</v>
      </c>
      <c r="AY50" s="16">
        <f>STDEVP(G$6:G51)</f>
        <v>2.2097053494909678</v>
      </c>
      <c r="AZ50" s="16">
        <f>STDEVP(H$6:H51)</f>
        <v>2.9029676491519285</v>
      </c>
      <c r="BA50" s="16">
        <f>STDEVP(I$6:I51)</f>
        <v>0</v>
      </c>
      <c r="BB50" s="16">
        <f>STDEVP(J$6:J51)</f>
        <v>0</v>
      </c>
      <c r="BC50" s="16">
        <f>STDEVP(K$6:K51)</f>
        <v>11.878341237235267</v>
      </c>
      <c r="BE50" s="39">
        <f t="shared" si="11"/>
        <v>0</v>
      </c>
      <c r="BF50" s="39">
        <f t="shared" si="12"/>
        <v>0</v>
      </c>
      <c r="BG50" s="39">
        <f t="shared" si="13"/>
        <v>23</v>
      </c>
      <c r="BH50" s="39">
        <f t="shared" si="14"/>
        <v>10</v>
      </c>
      <c r="BI50" s="39">
        <f t="shared" si="15"/>
        <v>6</v>
      </c>
      <c r="BJ50" s="39">
        <f t="shared" si="16"/>
        <v>6</v>
      </c>
    </row>
    <row r="51" spans="2:62" ht="14.25">
      <c r="B51" s="3">
        <f>'原始数据表'!B51</f>
        <v>12</v>
      </c>
      <c r="C51" s="3">
        <f>'原始数据表'!C51</f>
        <v>16</v>
      </c>
      <c r="D51" s="3">
        <f>'原始数据表'!D51</f>
        <v>3</v>
      </c>
      <c r="E51" s="3">
        <f>'原始数据表'!E51</f>
        <v>2</v>
      </c>
      <c r="F51" s="3">
        <f>'原始数据表'!F51</f>
        <v>12</v>
      </c>
      <c r="G51" s="3">
        <f>'原始数据表'!G51</f>
        <v>8</v>
      </c>
      <c r="H51" s="3">
        <f>'原始数据表'!H51</f>
        <v>2</v>
      </c>
      <c r="I51" s="3">
        <f>'原始数据表'!I51</f>
        <v>0</v>
      </c>
      <c r="J51" s="3">
        <f>'原始数据表'!J51</f>
        <v>0</v>
      </c>
      <c r="K51" s="3">
        <f t="shared" si="0"/>
        <v>55</v>
      </c>
      <c r="L51">
        <v>46</v>
      </c>
      <c r="M51">
        <f ca="1" t="shared" si="1"/>
        <v>15</v>
      </c>
      <c r="N51">
        <f ca="1" t="shared" si="2"/>
        <v>17</v>
      </c>
      <c r="O51">
        <f ca="1" t="shared" si="3"/>
        <v>10</v>
      </c>
      <c r="P51">
        <f ca="1" t="shared" si="4"/>
        <v>11</v>
      </c>
      <c r="Q51">
        <f ca="1" t="shared" si="5"/>
        <v>9</v>
      </c>
      <c r="R51">
        <f ca="1" t="shared" si="6"/>
        <v>7</v>
      </c>
      <c r="S51">
        <f ca="1" t="shared" si="7"/>
        <v>9</v>
      </c>
      <c r="T51">
        <f ca="1" t="shared" si="8"/>
        <v>0</v>
      </c>
      <c r="U51">
        <f ca="1" t="shared" si="9"/>
        <v>0</v>
      </c>
      <c r="V51">
        <f ca="1" t="shared" si="10"/>
        <v>78</v>
      </c>
      <c r="X51">
        <f>AVERAGE(B$6:B52)</f>
        <v>11.872340425531915</v>
      </c>
      <c r="Y51">
        <f>AVERAGE(C$6:C52)</f>
        <v>14.851063829787234</v>
      </c>
      <c r="Z51">
        <f>AVERAGE(D$6:D52)</f>
        <v>9.191489361702128</v>
      </c>
      <c r="AA51">
        <f>AVERAGE(E$6:E52)</f>
        <v>9.191489361702128</v>
      </c>
      <c r="AB51">
        <f>AVERAGE(F$6:F52)</f>
        <v>9.340425531914894</v>
      </c>
      <c r="AC51">
        <f>AVERAGE(G$6:G52)</f>
        <v>7.808510638297872</v>
      </c>
      <c r="AD51">
        <f>AVERAGE(H$6:H52)</f>
        <v>10.085106382978724</v>
      </c>
      <c r="AE51">
        <f>AVERAGE(I$6:I52)</f>
        <v>0</v>
      </c>
      <c r="AF51">
        <f>AVERAGE(J$6:J52)</f>
        <v>0</v>
      </c>
      <c r="AG51">
        <f>AVERAGE(K$6:K52)</f>
        <v>72.34042553191489</v>
      </c>
      <c r="AI51">
        <f>AVERAGE(M$6:M52)</f>
        <v>9.680851063829786</v>
      </c>
      <c r="AJ51">
        <f>AVERAGE(N$6:N52)</f>
        <v>12.191489361702128</v>
      </c>
      <c r="AK51">
        <f>AVERAGE(O$6:O52)</f>
        <v>7.851063829787234</v>
      </c>
      <c r="AL51">
        <f>AVERAGE(P$6:P52)</f>
        <v>7.23404255319149</v>
      </c>
      <c r="AM51">
        <f>AVERAGE(Q$6:Q52)</f>
        <v>7.127659574468085</v>
      </c>
      <c r="AN51">
        <f>AVERAGE(R$6:R52)</f>
        <v>6.319148936170213</v>
      </c>
      <c r="AO51">
        <f>AVERAGE(S$6:S52)</f>
        <v>8.170212765957446</v>
      </c>
      <c r="AP51">
        <f>AVERAGE(T$6:T52)</f>
        <v>0</v>
      </c>
      <c r="AQ51">
        <f>AVERAGE(U$6:U52)</f>
        <v>0</v>
      </c>
      <c r="AR51">
        <f>AVERAGE(V$6:V52)</f>
        <v>58.57446808510638</v>
      </c>
      <c r="AT51" s="16">
        <f>STDEVP(B$6:B52)</f>
        <v>3.0916292012712328</v>
      </c>
      <c r="AU51" s="16">
        <f>STDEVP(C$6:C52)</f>
        <v>4.063217064201637</v>
      </c>
      <c r="AV51" s="16">
        <f>STDEVP(D$6:D52)</f>
        <v>2.43763312018241</v>
      </c>
      <c r="AW51" s="16">
        <f>STDEVP(E$6:E52)</f>
        <v>3.2066307490144736</v>
      </c>
      <c r="AX51" s="16">
        <f>STDEVP(F$6:F52)</f>
        <v>3.2829449399124955</v>
      </c>
      <c r="AY51" s="16">
        <f>STDEVP(G$6:G52)</f>
        <v>2.1893193139415423</v>
      </c>
      <c r="AZ51" s="16">
        <f>STDEVP(H$6:H52)</f>
        <v>2.871946387471823</v>
      </c>
      <c r="BA51" s="16">
        <f>STDEVP(I$6:I52)</f>
        <v>0</v>
      </c>
      <c r="BB51" s="16">
        <f>STDEVP(J$6:J52)</f>
        <v>0</v>
      </c>
      <c r="BC51" s="16">
        <f>STDEVP(K$6:K52)</f>
        <v>12.092333769340616</v>
      </c>
      <c r="BE51" s="39">
        <f t="shared" si="11"/>
        <v>0</v>
      </c>
      <c r="BF51" s="39">
        <f t="shared" si="12"/>
        <v>1</v>
      </c>
      <c r="BG51" s="39">
        <f t="shared" si="13"/>
        <v>23</v>
      </c>
      <c r="BH51" s="39">
        <f t="shared" si="14"/>
        <v>10</v>
      </c>
      <c r="BI51" s="39">
        <f t="shared" si="15"/>
        <v>6</v>
      </c>
      <c r="BJ51" s="39">
        <f t="shared" si="16"/>
        <v>6</v>
      </c>
    </row>
    <row r="52" spans="2:62" ht="14.25">
      <c r="B52" s="3">
        <f>'原始数据表'!B52</f>
        <v>7</v>
      </c>
      <c r="C52" s="3">
        <f>'原始数据表'!C52</f>
        <v>12</v>
      </c>
      <c r="D52" s="3">
        <f>'原始数据表'!D52</f>
        <v>6</v>
      </c>
      <c r="E52" s="3">
        <f>'原始数据表'!E52</f>
        <v>5</v>
      </c>
      <c r="F52" s="3">
        <f>'原始数据表'!F52</f>
        <v>6</v>
      </c>
      <c r="G52" s="3">
        <f>'原始数据表'!G52</f>
        <v>7</v>
      </c>
      <c r="H52" s="3">
        <f>'原始数据表'!H52</f>
        <v>10</v>
      </c>
      <c r="I52" s="3">
        <f>'原始数据表'!I52</f>
        <v>0</v>
      </c>
      <c r="J52" s="3">
        <f>'原始数据表'!J52</f>
        <v>0</v>
      </c>
      <c r="K52" s="3">
        <f t="shared" si="0"/>
        <v>53</v>
      </c>
      <c r="L52">
        <v>47</v>
      </c>
      <c r="M52">
        <f ca="1" t="shared" si="1"/>
        <v>16</v>
      </c>
      <c r="N52">
        <f ca="1" t="shared" si="2"/>
        <v>18</v>
      </c>
      <c r="O52">
        <f ca="1" t="shared" si="3"/>
        <v>9</v>
      </c>
      <c r="P52">
        <f ca="1" t="shared" si="4"/>
        <v>10</v>
      </c>
      <c r="Q52">
        <f ca="1" t="shared" si="5"/>
        <v>8</v>
      </c>
      <c r="R52">
        <f ca="1" t="shared" si="6"/>
        <v>6</v>
      </c>
      <c r="S52">
        <f ca="1" t="shared" si="7"/>
        <v>12</v>
      </c>
      <c r="T52">
        <f ca="1" t="shared" si="8"/>
        <v>0</v>
      </c>
      <c r="U52">
        <f ca="1" t="shared" si="9"/>
        <v>0</v>
      </c>
      <c r="V52">
        <f ca="1" t="shared" si="10"/>
        <v>79</v>
      </c>
      <c r="X52">
        <f>AVERAGE(B$6:B53)</f>
        <v>11.770833333333334</v>
      </c>
      <c r="Y52">
        <f>AVERAGE(C$6:C53)</f>
        <v>14.729166666666666</v>
      </c>
      <c r="Z52">
        <f>AVERAGE(D$6:D53)</f>
        <v>9.145833333333334</v>
      </c>
      <c r="AA52">
        <f>AVERAGE(E$6:E53)</f>
        <v>9.125</v>
      </c>
      <c r="AB52">
        <f>AVERAGE(F$6:F53)</f>
        <v>9.291666666666666</v>
      </c>
      <c r="AC52">
        <f>AVERAGE(G$6:G53)</f>
        <v>7.8125</v>
      </c>
      <c r="AD52">
        <f>AVERAGE(H$6:H53)</f>
        <v>10.0625</v>
      </c>
      <c r="AE52">
        <f>AVERAGE(I$6:I53)</f>
        <v>0</v>
      </c>
      <c r="AF52">
        <f>AVERAGE(J$6:J53)</f>
        <v>0</v>
      </c>
      <c r="AG52">
        <f>AVERAGE(K$6:K53)</f>
        <v>71.9375</v>
      </c>
      <c r="AI52">
        <f>AVERAGE(M$6:M53)</f>
        <v>9.75</v>
      </c>
      <c r="AJ52">
        <f>AVERAGE(N$6:N53)</f>
        <v>12.166666666666666</v>
      </c>
      <c r="AK52">
        <f>AVERAGE(O$6:O53)</f>
        <v>7.916666666666667</v>
      </c>
      <c r="AL52">
        <f>AVERAGE(P$6:P53)</f>
        <v>7.3125</v>
      </c>
      <c r="AM52">
        <f>AVERAGE(Q$6:Q53)</f>
        <v>7.1875</v>
      </c>
      <c r="AN52">
        <f>AVERAGE(R$6:R53)</f>
        <v>6.416666666666667</v>
      </c>
      <c r="AO52">
        <f>AVERAGE(S$6:S53)</f>
        <v>8.25</v>
      </c>
      <c r="AP52">
        <f>AVERAGE(T$6:T53)</f>
        <v>0</v>
      </c>
      <c r="AQ52">
        <f>AVERAGE(U$6:U53)</f>
        <v>0</v>
      </c>
      <c r="AR52">
        <f>AVERAGE(V$6:V53)</f>
        <v>59</v>
      </c>
      <c r="AT52" s="16">
        <f>STDEVP(B$6:B53)</f>
        <v>3.137405930418031</v>
      </c>
      <c r="AU52" s="16">
        <f>STDEVP(C$6:C53)</f>
        <v>4.106598264446565</v>
      </c>
      <c r="AV52" s="16">
        <f>STDEVP(D$6:D53)</f>
        <v>2.4323307009715776</v>
      </c>
      <c r="AW52" s="16">
        <f>STDEVP(E$6:E53)</f>
        <v>3.2056265638197265</v>
      </c>
      <c r="AX52" s="16">
        <f>STDEVP(F$6:F53)</f>
        <v>3.2657205262477014</v>
      </c>
      <c r="AY52" s="16">
        <f>STDEVP(G$6:G53)</f>
        <v>2.1665665040950546</v>
      </c>
      <c r="AZ52" s="16">
        <f>STDEVP(H$6:H53)</f>
        <v>2.8460956443286767</v>
      </c>
      <c r="BA52" s="16">
        <f>STDEVP(I$6:I53)</f>
        <v>0</v>
      </c>
      <c r="BB52" s="16">
        <f>STDEVP(J$6:J53)</f>
        <v>0</v>
      </c>
      <c r="BC52" s="16">
        <f>STDEVP(K$6:K53)</f>
        <v>12.280415047953387</v>
      </c>
      <c r="BE52" s="39">
        <f>IF($K52&lt;50,(BE51)+1,BE51)</f>
        <v>0</v>
      </c>
      <c r="BF52" s="39">
        <f t="shared" si="12"/>
        <v>2</v>
      </c>
      <c r="BG52" s="39">
        <f t="shared" si="13"/>
        <v>23</v>
      </c>
      <c r="BH52" s="39">
        <f t="shared" si="14"/>
        <v>10</v>
      </c>
      <c r="BI52" s="39">
        <f t="shared" si="15"/>
        <v>6</v>
      </c>
      <c r="BJ52" s="39">
        <f t="shared" si="16"/>
        <v>6</v>
      </c>
    </row>
    <row r="53" spans="2:62" ht="14.25">
      <c r="B53" s="3">
        <f>'原始数据表'!B53</f>
        <v>7</v>
      </c>
      <c r="C53" s="3">
        <f>'原始数据表'!C53</f>
        <v>9</v>
      </c>
      <c r="D53" s="3">
        <f>'原始数据表'!D53</f>
        <v>7</v>
      </c>
      <c r="E53" s="3">
        <f>'原始数据表'!E53</f>
        <v>6</v>
      </c>
      <c r="F53" s="3">
        <f>'原始数据表'!F53</f>
        <v>7</v>
      </c>
      <c r="G53" s="3">
        <f>'原始数据表'!G53</f>
        <v>8</v>
      </c>
      <c r="H53" s="3">
        <f>'原始数据表'!H53</f>
        <v>9</v>
      </c>
      <c r="I53" s="3">
        <f>'原始数据表'!I53</f>
        <v>0</v>
      </c>
      <c r="J53" s="3">
        <f>'原始数据表'!J53</f>
        <v>0</v>
      </c>
      <c r="K53" s="3">
        <f t="shared" si="0"/>
        <v>53</v>
      </c>
      <c r="L53">
        <v>48</v>
      </c>
      <c r="M53">
        <f ca="1" t="shared" si="1"/>
        <v>13</v>
      </c>
      <c r="N53">
        <f ca="1" t="shared" si="2"/>
        <v>11</v>
      </c>
      <c r="O53">
        <f ca="1" t="shared" si="3"/>
        <v>11</v>
      </c>
      <c r="P53">
        <f ca="1" t="shared" si="4"/>
        <v>11</v>
      </c>
      <c r="Q53">
        <f ca="1" t="shared" si="5"/>
        <v>10</v>
      </c>
      <c r="R53">
        <f ca="1" t="shared" si="6"/>
        <v>11</v>
      </c>
      <c r="S53">
        <f ca="1" t="shared" si="7"/>
        <v>12</v>
      </c>
      <c r="T53">
        <f ca="1" t="shared" si="8"/>
        <v>0</v>
      </c>
      <c r="U53">
        <f ca="1" t="shared" si="9"/>
        <v>0</v>
      </c>
      <c r="V53">
        <f ca="1" t="shared" si="10"/>
        <v>79</v>
      </c>
      <c r="X53">
        <f>AVERAGE(B$6:B54)</f>
        <v>11.73469387755102</v>
      </c>
      <c r="Y53">
        <f>AVERAGE(C$6:C54)</f>
        <v>14.673469387755102</v>
      </c>
      <c r="Z53">
        <f>AVERAGE(D$6:D54)</f>
        <v>9.061224489795919</v>
      </c>
      <c r="AA53">
        <f>AVERAGE(E$6:E54)</f>
        <v>9.081632653061224</v>
      </c>
      <c r="AB53">
        <f>AVERAGE(F$6:F54)</f>
        <v>9.244897959183673</v>
      </c>
      <c r="AC53">
        <f>AVERAGE(G$6:G54)</f>
        <v>7.795918367346939</v>
      </c>
      <c r="AD53">
        <f>AVERAGE(H$6:H54)</f>
        <v>9.959183673469388</v>
      </c>
      <c r="AE53">
        <f>AVERAGE(I$6:I54)</f>
        <v>0</v>
      </c>
      <c r="AF53">
        <f>AVERAGE(J$6:J54)</f>
        <v>0</v>
      </c>
      <c r="AG53">
        <f>AVERAGE(K$6:K54)</f>
        <v>71.55102040816327</v>
      </c>
      <c r="AI53">
        <f>AVERAGE(M$6:M54)</f>
        <v>9.693877551020408</v>
      </c>
      <c r="AJ53">
        <f>AVERAGE(N$6:N54)</f>
        <v>12.36734693877551</v>
      </c>
      <c r="AK53">
        <f>AVERAGE(O$6:O54)</f>
        <v>7.959183673469388</v>
      </c>
      <c r="AL53">
        <f>AVERAGE(P$6:P54)</f>
        <v>7.387755102040816</v>
      </c>
      <c r="AM53">
        <f>AVERAGE(Q$6:Q54)</f>
        <v>7.285714285714286</v>
      </c>
      <c r="AN53">
        <f>AVERAGE(R$6:R54)</f>
        <v>6.448979591836735</v>
      </c>
      <c r="AO53">
        <f>AVERAGE(S$6:S54)</f>
        <v>8.326530612244898</v>
      </c>
      <c r="AP53">
        <f>AVERAGE(T$6:T54)</f>
        <v>0</v>
      </c>
      <c r="AQ53">
        <f>AVERAGE(U$6:U54)</f>
        <v>0</v>
      </c>
      <c r="AR53">
        <f>AVERAGE(V$6:V54)</f>
        <v>59.46938775510204</v>
      </c>
      <c r="AT53" s="16">
        <f>STDEVP(B$6:B54)</f>
        <v>3.115304618407759</v>
      </c>
      <c r="AU53" s="16">
        <f>STDEVP(C$6:C54)</f>
        <v>4.082754947746508</v>
      </c>
      <c r="AV53" s="16">
        <f>STDEVP(D$6:D54)</f>
        <v>2.47772248339203</v>
      </c>
      <c r="AW53" s="16">
        <f>STDEVP(E$6:E54)</f>
        <v>3.1869423302087907</v>
      </c>
      <c r="AX53" s="16">
        <f>STDEVP(F$6:F54)</f>
        <v>3.248425755276985</v>
      </c>
      <c r="AY53" s="16">
        <f>STDEVP(G$6:G54)</f>
        <v>2.1474198266066784</v>
      </c>
      <c r="AZ53" s="16">
        <f>STDEVP(H$6:H54)</f>
        <v>2.906426262495796</v>
      </c>
      <c r="BA53" s="16">
        <f>STDEVP(I$6:I54)</f>
        <v>0</v>
      </c>
      <c r="BB53" s="16">
        <f>STDEVP(J$6:J54)</f>
        <v>0</v>
      </c>
      <c r="BC53" s="16">
        <f>STDEVP(K$6:K54)</f>
        <v>12.445901258745408</v>
      </c>
      <c r="BE53" s="39">
        <f t="shared" si="11"/>
        <v>0</v>
      </c>
      <c r="BF53" s="39">
        <f t="shared" si="12"/>
        <v>3</v>
      </c>
      <c r="BG53" s="39">
        <f t="shared" si="13"/>
        <v>23</v>
      </c>
      <c r="BH53" s="39">
        <f t="shared" si="14"/>
        <v>10</v>
      </c>
      <c r="BI53" s="39">
        <f t="shared" si="15"/>
        <v>6</v>
      </c>
      <c r="BJ53" s="39">
        <f t="shared" si="16"/>
        <v>6</v>
      </c>
    </row>
    <row r="54" spans="2:62" ht="14.25">
      <c r="B54" s="3">
        <f>'原始数据表'!B54</f>
        <v>10</v>
      </c>
      <c r="C54" s="3">
        <f>'原始数据表'!C54</f>
        <v>12</v>
      </c>
      <c r="D54" s="3">
        <f>'原始数据表'!D54</f>
        <v>5</v>
      </c>
      <c r="E54" s="3">
        <f>'原始数据表'!E54</f>
        <v>7</v>
      </c>
      <c r="F54" s="3">
        <f>'原始数据表'!F54</f>
        <v>7</v>
      </c>
      <c r="G54" s="3">
        <f>'原始数据表'!G54</f>
        <v>7</v>
      </c>
      <c r="H54" s="3">
        <f>'原始数据表'!H54</f>
        <v>5</v>
      </c>
      <c r="I54" s="3">
        <f>'原始数据表'!I54</f>
        <v>0</v>
      </c>
      <c r="J54" s="3">
        <f>'原始数据表'!J54</f>
        <v>0</v>
      </c>
      <c r="K54" s="3">
        <f t="shared" si="0"/>
        <v>53</v>
      </c>
      <c r="L54">
        <v>49</v>
      </c>
      <c r="M54">
        <f ca="1" t="shared" si="1"/>
        <v>7</v>
      </c>
      <c r="N54">
        <f ca="1" t="shared" si="2"/>
        <v>22</v>
      </c>
      <c r="O54">
        <f ca="1" t="shared" si="3"/>
        <v>10</v>
      </c>
      <c r="P54">
        <f ca="1" t="shared" si="4"/>
        <v>11</v>
      </c>
      <c r="Q54">
        <f ca="1" t="shared" si="5"/>
        <v>12</v>
      </c>
      <c r="R54">
        <f ca="1" t="shared" si="6"/>
        <v>8</v>
      </c>
      <c r="S54">
        <f ca="1" t="shared" si="7"/>
        <v>12</v>
      </c>
      <c r="T54">
        <f ca="1" t="shared" si="8"/>
        <v>0</v>
      </c>
      <c r="U54">
        <f ca="1" t="shared" si="9"/>
        <v>0</v>
      </c>
      <c r="V54">
        <f ca="1" t="shared" si="10"/>
        <v>82</v>
      </c>
      <c r="X54">
        <f>AVERAGE(B$6:B55)</f>
        <v>11.66</v>
      </c>
      <c r="Y54">
        <f>AVERAGE(C$6:C55)</f>
        <v>14.64</v>
      </c>
      <c r="Z54">
        <f>AVERAGE(D$6:D55)</f>
        <v>9</v>
      </c>
      <c r="AA54">
        <f>AVERAGE(E$6:E55)</f>
        <v>9</v>
      </c>
      <c r="AB54">
        <f>AVERAGE(F$6:F55)</f>
        <v>9.18</v>
      </c>
      <c r="AC54">
        <f>AVERAGE(G$6:G55)</f>
        <v>7.8</v>
      </c>
      <c r="AD54">
        <f>AVERAGE(H$6:H55)</f>
        <v>9.9</v>
      </c>
      <c r="AE54">
        <f>AVERAGE(I$6:I55)</f>
        <v>0</v>
      </c>
      <c r="AF54">
        <f>AVERAGE(J$6:J55)</f>
        <v>0</v>
      </c>
      <c r="AG54">
        <f>AVERAGE(K$6:K55)</f>
        <v>71.18</v>
      </c>
      <c r="AI54">
        <f>AVERAGE(M$6:M55)</f>
        <v>9.8</v>
      </c>
      <c r="AJ54">
        <f>AVERAGE(N$6:N55)</f>
        <v>12.42</v>
      </c>
      <c r="AK54">
        <f>AVERAGE(O$6:O55)</f>
        <v>8</v>
      </c>
      <c r="AL54">
        <f>AVERAGE(P$6:P55)</f>
        <v>7.48</v>
      </c>
      <c r="AM54">
        <f>AVERAGE(Q$6:Q55)</f>
        <v>7.4</v>
      </c>
      <c r="AN54">
        <f>AVERAGE(R$6:R55)</f>
        <v>6.46</v>
      </c>
      <c r="AO54">
        <f>AVERAGE(S$6:S55)</f>
        <v>8.4</v>
      </c>
      <c r="AP54">
        <f>AVERAGE(T$6:T55)</f>
        <v>0</v>
      </c>
      <c r="AQ54">
        <f>AVERAGE(U$6:U55)</f>
        <v>0</v>
      </c>
      <c r="AR54">
        <f>AVERAGE(V$6:V55)</f>
        <v>59.96</v>
      </c>
      <c r="AT54" s="16">
        <f>STDEVP(B$6:B55)</f>
        <v>3.1280025575437125</v>
      </c>
      <c r="AU54" s="16">
        <f>STDEVP(C$6:C55)</f>
        <v>4.0485058972416</v>
      </c>
      <c r="AV54" s="16">
        <f>STDEVP(D$6:D55)</f>
        <v>2.4899799195977463</v>
      </c>
      <c r="AW54" s="16">
        <f>STDEVP(E$6:E55)</f>
        <v>3.2062439083762793</v>
      </c>
      <c r="AX54" s="16">
        <f>STDEVP(F$6:F55)</f>
        <v>3.247706883325526</v>
      </c>
      <c r="AY54" s="16">
        <f>STDEVP(G$6:G55)</f>
        <v>2.1260291625469296</v>
      </c>
      <c r="AZ54" s="16">
        <f>STDEVP(H$6:H55)</f>
        <v>2.9068883707497264</v>
      </c>
      <c r="BA54" s="16">
        <f>STDEVP(I$6:I55)</f>
        <v>0</v>
      </c>
      <c r="BB54" s="16">
        <f>STDEVP(J$6:J55)</f>
        <v>0</v>
      </c>
      <c r="BC54" s="16">
        <f>STDEVP(K$6:K55)</f>
        <v>12.591568607604062</v>
      </c>
      <c r="BE54" s="39">
        <f t="shared" si="11"/>
        <v>0</v>
      </c>
      <c r="BF54" s="39">
        <f t="shared" si="12"/>
        <v>4</v>
      </c>
      <c r="BG54" s="39">
        <f t="shared" si="13"/>
        <v>23</v>
      </c>
      <c r="BH54" s="39">
        <f t="shared" si="14"/>
        <v>10</v>
      </c>
      <c r="BI54" s="39">
        <f t="shared" si="15"/>
        <v>6</v>
      </c>
      <c r="BJ54" s="39">
        <f t="shared" si="16"/>
        <v>6</v>
      </c>
    </row>
    <row r="55" spans="2:62" ht="14.25">
      <c r="B55" s="3">
        <f>'原始数据表'!B55</f>
        <v>8</v>
      </c>
      <c r="C55" s="3">
        <f>'原始数据表'!C55</f>
        <v>13</v>
      </c>
      <c r="D55" s="3">
        <f>'原始数据表'!D55</f>
        <v>6</v>
      </c>
      <c r="E55" s="3">
        <f>'原始数据表'!E55</f>
        <v>5</v>
      </c>
      <c r="F55" s="3">
        <f>'原始数据表'!F55</f>
        <v>6</v>
      </c>
      <c r="G55" s="3">
        <f>'原始数据表'!G55</f>
        <v>8</v>
      </c>
      <c r="H55" s="3">
        <f>'原始数据表'!H55</f>
        <v>7</v>
      </c>
      <c r="I55" s="3">
        <f>'原始数据表'!I55</f>
        <v>0</v>
      </c>
      <c r="J55" s="3">
        <f>'原始数据表'!J55</f>
        <v>0</v>
      </c>
      <c r="K55" s="3">
        <f t="shared" si="0"/>
        <v>53</v>
      </c>
      <c r="L55">
        <v>50</v>
      </c>
      <c r="M55">
        <f ca="1" t="shared" si="1"/>
        <v>15</v>
      </c>
      <c r="N55">
        <f ca="1" t="shared" si="2"/>
        <v>15</v>
      </c>
      <c r="O55">
        <f ca="1" t="shared" si="3"/>
        <v>10</v>
      </c>
      <c r="P55">
        <f ca="1" t="shared" si="4"/>
        <v>12</v>
      </c>
      <c r="Q55">
        <f ca="1" t="shared" si="5"/>
        <v>13</v>
      </c>
      <c r="R55">
        <f ca="1" t="shared" si="6"/>
        <v>7</v>
      </c>
      <c r="S55">
        <f ca="1" t="shared" si="7"/>
        <v>12</v>
      </c>
      <c r="T55">
        <f ca="1" t="shared" si="8"/>
        <v>0</v>
      </c>
      <c r="U55">
        <f ca="1" t="shared" si="9"/>
        <v>0</v>
      </c>
      <c r="V55">
        <f ca="1" t="shared" si="10"/>
        <v>84</v>
      </c>
      <c r="X55">
        <f>AVERAGE(B$6:B56)</f>
        <v>11.647058823529411</v>
      </c>
      <c r="Y55">
        <f>AVERAGE(C$6:C56)</f>
        <v>14.509803921568627</v>
      </c>
      <c r="Z55">
        <f>AVERAGE(D$6:D56)</f>
        <v>9.03921568627451</v>
      </c>
      <c r="AA55">
        <f>AVERAGE(E$6:E56)</f>
        <v>8.980392156862745</v>
      </c>
      <c r="AB55">
        <f>AVERAGE(F$6:F56)</f>
        <v>9.137254901960784</v>
      </c>
      <c r="AC55">
        <f>AVERAGE(G$6:G56)</f>
        <v>7.666666666666667</v>
      </c>
      <c r="AD55">
        <f>AVERAGE(H$6:H56)</f>
        <v>9.823529411764707</v>
      </c>
      <c r="AE55">
        <f>AVERAGE(I$6:I56)</f>
        <v>0</v>
      </c>
      <c r="AF55">
        <f>AVERAGE(J$6:J56)</f>
        <v>0</v>
      </c>
      <c r="AG55">
        <f>AVERAGE(K$6:K56)</f>
        <v>70.80392156862744</v>
      </c>
      <c r="AI55">
        <f>AVERAGE(M$6:M56)</f>
        <v>9.882352941176471</v>
      </c>
      <c r="AJ55">
        <f>AVERAGE(N$6:N56)</f>
        <v>12.490196078431373</v>
      </c>
      <c r="AK55">
        <f>AVERAGE(O$6:O56)</f>
        <v>8.019607843137255</v>
      </c>
      <c r="AL55">
        <f>AVERAGE(P$6:P56)</f>
        <v>7.568627450980392</v>
      </c>
      <c r="AM55">
        <f>AVERAGE(Q$6:Q56)</f>
        <v>7.509803921568627</v>
      </c>
      <c r="AN55">
        <f>AVERAGE(R$6:R56)</f>
        <v>6.490196078431373</v>
      </c>
      <c r="AO55">
        <f>AVERAGE(S$6:S56)</f>
        <v>8.470588235294118</v>
      </c>
      <c r="AP55">
        <f>AVERAGE(T$6:T56)</f>
        <v>0</v>
      </c>
      <c r="AQ55">
        <f>AVERAGE(U$6:U56)</f>
        <v>0</v>
      </c>
      <c r="AR55">
        <f>AVERAGE(V$6:V56)</f>
        <v>60.431372549019606</v>
      </c>
      <c r="AT55" s="16">
        <f>STDEVP(B$6:B56)</f>
        <v>3.0985355770153737</v>
      </c>
      <c r="AU55" s="16">
        <f>STDEVP(C$6:C56)</f>
        <v>4.112975875177064</v>
      </c>
      <c r="AV55" s="16">
        <f>STDEVP(D$6:D56)</f>
        <v>2.480992719668492</v>
      </c>
      <c r="AW55" s="16">
        <f>STDEVP(E$6:E56)</f>
        <v>3.177680718413003</v>
      </c>
      <c r="AX55" s="16">
        <f>STDEVP(F$6:F56)</f>
        <v>3.2298825805351807</v>
      </c>
      <c r="AY55" s="16">
        <f>STDEVP(G$6:G56)</f>
        <v>2.306569192092121</v>
      </c>
      <c r="AZ55" s="16">
        <f>STDEVP(H$6:H56)</f>
        <v>2.928600564901739</v>
      </c>
      <c r="BA55" s="16">
        <f>STDEVP(I$6:I56)</f>
        <v>0</v>
      </c>
      <c r="BB55" s="16">
        <f>STDEVP(J$6:J56)</f>
        <v>0</v>
      </c>
      <c r="BC55" s="16">
        <f>STDEVP(K$6:K56)</f>
        <v>12.747963478791169</v>
      </c>
      <c r="BE55" s="39">
        <f t="shared" si="11"/>
        <v>0</v>
      </c>
      <c r="BF55" s="39">
        <f t="shared" si="12"/>
        <v>5</v>
      </c>
      <c r="BG55" s="39">
        <f t="shared" si="13"/>
        <v>23</v>
      </c>
      <c r="BH55" s="39">
        <f t="shared" si="14"/>
        <v>10</v>
      </c>
      <c r="BI55" s="39">
        <f t="shared" si="15"/>
        <v>6</v>
      </c>
      <c r="BJ55" s="39">
        <f t="shared" si="16"/>
        <v>6</v>
      </c>
    </row>
    <row r="56" spans="2:62" ht="14.25">
      <c r="B56" s="3">
        <f>'原始数据表'!B56</f>
        <v>11</v>
      </c>
      <c r="C56" s="3">
        <f>'原始数据表'!C56</f>
        <v>8</v>
      </c>
      <c r="D56" s="3">
        <f>'原始数据表'!D56</f>
        <v>11</v>
      </c>
      <c r="E56" s="3">
        <f>'原始数据表'!E56</f>
        <v>8</v>
      </c>
      <c r="F56" s="3">
        <f>'原始数据表'!F56</f>
        <v>7</v>
      </c>
      <c r="G56" s="3">
        <f>'原始数据表'!G56</f>
        <v>1</v>
      </c>
      <c r="H56" s="3">
        <f>'原始数据表'!H56</f>
        <v>6</v>
      </c>
      <c r="I56" s="3">
        <f>'原始数据表'!I56</f>
        <v>0</v>
      </c>
      <c r="J56" s="3">
        <f>'原始数据表'!J56</f>
        <v>0</v>
      </c>
      <c r="K56" s="3">
        <f t="shared" si="0"/>
        <v>52</v>
      </c>
      <c r="L56">
        <v>51</v>
      </c>
      <c r="M56">
        <f ca="1" t="shared" si="1"/>
        <v>14</v>
      </c>
      <c r="N56">
        <f ca="1" t="shared" si="2"/>
        <v>16</v>
      </c>
      <c r="O56">
        <f ca="1" t="shared" si="3"/>
        <v>9</v>
      </c>
      <c r="P56">
        <f ca="1" t="shared" si="4"/>
        <v>12</v>
      </c>
      <c r="Q56">
        <f ca="1" t="shared" si="5"/>
        <v>13</v>
      </c>
      <c r="R56">
        <f ca="1" t="shared" si="6"/>
        <v>8</v>
      </c>
      <c r="S56">
        <f ca="1" t="shared" si="7"/>
        <v>12</v>
      </c>
      <c r="T56">
        <f ca="1" t="shared" si="8"/>
        <v>0</v>
      </c>
      <c r="U56">
        <f ca="1" t="shared" si="9"/>
        <v>0</v>
      </c>
      <c r="V56">
        <f ca="1" t="shared" si="10"/>
        <v>84</v>
      </c>
      <c r="X56">
        <f>AVERAGE(B$6:B57)</f>
        <v>11.596153846153847</v>
      </c>
      <c r="Y56">
        <f>AVERAGE(C$6:C57)</f>
        <v>14.442307692307692</v>
      </c>
      <c r="Z56">
        <f>AVERAGE(D$6:D57)</f>
        <v>9</v>
      </c>
      <c r="AA56">
        <f>AVERAGE(E$6:E57)</f>
        <v>8.961538461538462</v>
      </c>
      <c r="AB56">
        <f>AVERAGE(F$6:F57)</f>
        <v>9.076923076923077</v>
      </c>
      <c r="AC56">
        <f>AVERAGE(G$6:G57)</f>
        <v>7.634615384615385</v>
      </c>
      <c r="AD56">
        <f>AVERAGE(H$6:H57)</f>
        <v>9.73076923076923</v>
      </c>
      <c r="AE56">
        <f>AVERAGE(I$6:I57)</f>
        <v>0</v>
      </c>
      <c r="AF56">
        <f>AVERAGE(J$6:J57)</f>
        <v>0</v>
      </c>
      <c r="AG56">
        <f>AVERAGE(K$6:K57)</f>
        <v>70.4423076923077</v>
      </c>
      <c r="AI56">
        <f>AVERAGE(M$6:M57)</f>
        <v>10</v>
      </c>
      <c r="AJ56">
        <f>AVERAGE(N$6:N57)</f>
        <v>12.538461538461538</v>
      </c>
      <c r="AK56">
        <f>AVERAGE(O$6:O57)</f>
        <v>8.038461538461538</v>
      </c>
      <c r="AL56">
        <f>AVERAGE(P$6:P57)</f>
        <v>7.653846153846154</v>
      </c>
      <c r="AM56">
        <f>AVERAGE(Q$6:Q57)</f>
        <v>7.615384615384615</v>
      </c>
      <c r="AN56">
        <f>AVERAGE(R$6:R57)</f>
        <v>6.538461538461538</v>
      </c>
      <c r="AO56">
        <f>AVERAGE(S$6:S57)</f>
        <v>8.538461538461538</v>
      </c>
      <c r="AP56">
        <f>AVERAGE(T$6:T57)</f>
        <v>0</v>
      </c>
      <c r="AQ56">
        <f>AVERAGE(U$6:U57)</f>
        <v>0</v>
      </c>
      <c r="AR56">
        <f>AVERAGE(V$6:V57)</f>
        <v>60.92307692307692</v>
      </c>
      <c r="AT56" s="16">
        <f>STDEVP(B$6:B57)</f>
        <v>3.090056107186749</v>
      </c>
      <c r="AU56" s="16">
        <f>STDEVP(C$6:C57)</f>
        <v>4.1016575520825995</v>
      </c>
      <c r="AV56" s="16">
        <f>STDEVP(D$6:D57)</f>
        <v>2.472930370104386</v>
      </c>
      <c r="AW56" s="16">
        <f>STDEVP(E$6:E57)</f>
        <v>3.1498567639078603</v>
      </c>
      <c r="AX56" s="16">
        <f>STDEVP(F$6:F57)</f>
        <v>3.2275625111395763</v>
      </c>
      <c r="AY56" s="16">
        <f>STDEVP(G$6:G57)</f>
        <v>2.2957221601679922</v>
      </c>
      <c r="AZ56" s="16">
        <f>STDEVP(H$6:H57)</f>
        <v>2.974994406041184</v>
      </c>
      <c r="BA56" s="16">
        <f>STDEVP(I$6:I57)</f>
        <v>0</v>
      </c>
      <c r="BB56" s="16">
        <f>STDEVP(J$6:J57)</f>
        <v>0</v>
      </c>
      <c r="BC56" s="16">
        <f>STDEVP(K$6:K57)</f>
        <v>12.886208282707745</v>
      </c>
      <c r="BE56" s="39">
        <f t="shared" si="11"/>
        <v>0</v>
      </c>
      <c r="BF56" s="39">
        <f t="shared" si="12"/>
        <v>6</v>
      </c>
      <c r="BG56" s="39">
        <f t="shared" si="13"/>
        <v>23</v>
      </c>
      <c r="BH56" s="39">
        <f t="shared" si="14"/>
        <v>10</v>
      </c>
      <c r="BI56" s="39">
        <f t="shared" si="15"/>
        <v>6</v>
      </c>
      <c r="BJ56" s="39">
        <f t="shared" si="16"/>
        <v>6</v>
      </c>
    </row>
    <row r="57" spans="2:62" ht="14.25">
      <c r="B57" s="3">
        <f>'原始数据表'!B57</f>
        <v>9</v>
      </c>
      <c r="C57" s="3">
        <f>'原始数据表'!C57</f>
        <v>11</v>
      </c>
      <c r="D57" s="3">
        <f>'原始数据表'!D57</f>
        <v>7</v>
      </c>
      <c r="E57" s="3">
        <f>'原始数据表'!E57</f>
        <v>8</v>
      </c>
      <c r="F57" s="3">
        <f>'原始数据表'!F57</f>
        <v>6</v>
      </c>
      <c r="G57" s="3">
        <f>'原始数据表'!G57</f>
        <v>6</v>
      </c>
      <c r="H57" s="3">
        <f>'原始数据表'!H57</f>
        <v>5</v>
      </c>
      <c r="I57" s="3">
        <f>'原始数据表'!I57</f>
        <v>0</v>
      </c>
      <c r="J57" s="3">
        <f>'原始数据表'!J57</f>
        <v>0</v>
      </c>
      <c r="K57" s="3">
        <f t="shared" si="0"/>
        <v>52</v>
      </c>
      <c r="L57">
        <v>52</v>
      </c>
      <c r="M57">
        <f ca="1" t="shared" si="1"/>
        <v>16</v>
      </c>
      <c r="N57">
        <f ca="1" t="shared" si="2"/>
        <v>15</v>
      </c>
      <c r="O57">
        <f ca="1" t="shared" si="3"/>
        <v>9</v>
      </c>
      <c r="P57">
        <f ca="1" t="shared" si="4"/>
        <v>12</v>
      </c>
      <c r="Q57">
        <f ca="1" t="shared" si="5"/>
        <v>13</v>
      </c>
      <c r="R57">
        <f ca="1" t="shared" si="6"/>
        <v>9</v>
      </c>
      <c r="S57">
        <f ca="1" t="shared" si="7"/>
        <v>12</v>
      </c>
      <c r="T57">
        <f ca="1" t="shared" si="8"/>
        <v>0</v>
      </c>
      <c r="U57">
        <f ca="1" t="shared" si="9"/>
        <v>0</v>
      </c>
      <c r="V57">
        <f ca="1" t="shared" si="10"/>
        <v>86</v>
      </c>
      <c r="X57">
        <f>AVERAGE(B$6:B58)</f>
        <v>11.50943396226415</v>
      </c>
      <c r="Y57">
        <f>AVERAGE(C$6:C58)</f>
        <v>14.377358490566039</v>
      </c>
      <c r="Z57">
        <f>AVERAGE(D$6:D58)</f>
        <v>8.924528301886792</v>
      </c>
      <c r="AA57">
        <f>AVERAGE(E$6:E58)</f>
        <v>8.90566037735849</v>
      </c>
      <c r="AB57">
        <f>AVERAGE(F$6:F58)</f>
        <v>9</v>
      </c>
      <c r="AC57">
        <f>AVERAGE(G$6:G58)</f>
        <v>7.584905660377358</v>
      </c>
      <c r="AD57">
        <f>AVERAGE(H$6:H58)</f>
        <v>9.773584905660377</v>
      </c>
      <c r="AE57">
        <f>AVERAGE(I$6:I58)</f>
        <v>0</v>
      </c>
      <c r="AF57">
        <f>AVERAGE(J$6:J58)</f>
        <v>0</v>
      </c>
      <c r="AG57">
        <f>AVERAGE(K$6:K58)</f>
        <v>70.0754716981132</v>
      </c>
      <c r="AI57">
        <f>AVERAGE(M$6:M58)</f>
        <v>10.09433962264151</v>
      </c>
      <c r="AJ57">
        <f>AVERAGE(N$6:N58)</f>
        <v>12.641509433962264</v>
      </c>
      <c r="AK57">
        <f>AVERAGE(O$6:O58)</f>
        <v>8.09433962264151</v>
      </c>
      <c r="AL57">
        <f>AVERAGE(P$6:P58)</f>
        <v>7.69811320754717</v>
      </c>
      <c r="AM57">
        <f>AVERAGE(Q$6:Q58)</f>
        <v>7.660377358490566</v>
      </c>
      <c r="AN57">
        <f>AVERAGE(R$6:R58)</f>
        <v>6.6415094339622645</v>
      </c>
      <c r="AO57">
        <f>AVERAGE(S$6:S58)</f>
        <v>8.60377358490566</v>
      </c>
      <c r="AP57">
        <f>AVERAGE(T$6:T58)</f>
        <v>0</v>
      </c>
      <c r="AQ57">
        <f>AVERAGE(U$6:U58)</f>
        <v>0</v>
      </c>
      <c r="AR57">
        <f>AVERAGE(V$6:V58)</f>
        <v>61.43396226415094</v>
      </c>
      <c r="AT57" s="16">
        <f>STDEVP(B$6:B58)</f>
        <v>3.123995032425651</v>
      </c>
      <c r="AU57" s="16">
        <f>STDEVP(C$6:C58)</f>
        <v>4.08968520767792</v>
      </c>
      <c r="AV57" s="16">
        <f>STDEVP(D$6:D58)</f>
        <v>2.509221157099696</v>
      </c>
      <c r="AW57" s="16">
        <f>STDEVP(E$6:E58)</f>
        <v>3.1459116982137854</v>
      </c>
      <c r="AX57" s="16">
        <f>STDEVP(F$6:F58)</f>
        <v>3.244734486332041</v>
      </c>
      <c r="AY57" s="16">
        <f>STDEVP(G$6:G58)</f>
        <v>2.302041442376916</v>
      </c>
      <c r="AZ57" s="16">
        <f>STDEVP(H$6:H58)</f>
        <v>2.9629250554646944</v>
      </c>
      <c r="BA57" s="16">
        <f>STDEVP(I$6:I58)</f>
        <v>0</v>
      </c>
      <c r="BB57" s="16">
        <f>STDEVP(J$6:J58)</f>
        <v>0</v>
      </c>
      <c r="BC57" s="16">
        <f>STDEVP(K$6:K58)</f>
        <v>13.035291800518735</v>
      </c>
      <c r="BE57" s="39">
        <f t="shared" si="11"/>
        <v>0</v>
      </c>
      <c r="BF57" s="39">
        <f t="shared" si="12"/>
        <v>7</v>
      </c>
      <c r="BG57" s="39">
        <f t="shared" si="13"/>
        <v>23</v>
      </c>
      <c r="BH57" s="39">
        <f t="shared" si="14"/>
        <v>10</v>
      </c>
      <c r="BI57" s="39">
        <f t="shared" si="15"/>
        <v>6</v>
      </c>
      <c r="BJ57" s="39">
        <f t="shared" si="16"/>
        <v>6</v>
      </c>
    </row>
    <row r="58" spans="2:62" ht="14.25">
      <c r="B58" s="3">
        <f>'原始数据表'!B58</f>
        <v>7</v>
      </c>
      <c r="C58" s="3">
        <f>'原始数据表'!C58</f>
        <v>11</v>
      </c>
      <c r="D58" s="3">
        <f>'原始数据表'!D58</f>
        <v>5</v>
      </c>
      <c r="E58" s="3">
        <f>'原始数据表'!E58</f>
        <v>6</v>
      </c>
      <c r="F58" s="3">
        <f>'原始数据表'!F58</f>
        <v>5</v>
      </c>
      <c r="G58" s="3">
        <f>'原始数据表'!G58</f>
        <v>5</v>
      </c>
      <c r="H58" s="3">
        <f>'原始数据表'!H58</f>
        <v>12</v>
      </c>
      <c r="I58" s="3">
        <f>'原始数据表'!I58</f>
        <v>0</v>
      </c>
      <c r="J58" s="3">
        <f>'原始数据表'!J58</f>
        <v>0</v>
      </c>
      <c r="K58" s="3">
        <f t="shared" si="0"/>
        <v>51</v>
      </c>
      <c r="L58">
        <v>53</v>
      </c>
      <c r="M58">
        <f ca="1" t="shared" si="1"/>
        <v>15</v>
      </c>
      <c r="N58">
        <f ca="1" t="shared" si="2"/>
        <v>18</v>
      </c>
      <c r="O58">
        <f ca="1" t="shared" si="3"/>
        <v>11</v>
      </c>
      <c r="P58">
        <f ca="1" t="shared" si="4"/>
        <v>10</v>
      </c>
      <c r="Q58">
        <f ca="1" t="shared" si="5"/>
        <v>10</v>
      </c>
      <c r="R58">
        <f ca="1" t="shared" si="6"/>
        <v>12</v>
      </c>
      <c r="S58">
        <f ca="1" t="shared" si="7"/>
        <v>12</v>
      </c>
      <c r="T58">
        <f ca="1" t="shared" si="8"/>
        <v>0</v>
      </c>
      <c r="U58">
        <f ca="1" t="shared" si="9"/>
        <v>0</v>
      </c>
      <c r="V58">
        <f ca="1" t="shared" si="10"/>
        <v>88</v>
      </c>
      <c r="X58">
        <f>AVERAGE(B$6:B59)</f>
        <v>11.462962962962964</v>
      </c>
      <c r="Y58">
        <f>AVERAGE(C$6:C59)</f>
        <v>14.333333333333334</v>
      </c>
      <c r="Z58">
        <f>AVERAGE(D$6:D59)</f>
        <v>8.851851851851851</v>
      </c>
      <c r="AA58">
        <f>AVERAGE(E$6:E59)</f>
        <v>8.851851851851851</v>
      </c>
      <c r="AB58">
        <f>AVERAGE(F$6:F59)</f>
        <v>8.925925925925926</v>
      </c>
      <c r="AC58">
        <f>AVERAGE(G$6:G59)</f>
        <v>7.555555555555555</v>
      </c>
      <c r="AD58">
        <f>AVERAGE(H$6:H59)</f>
        <v>9.722222222222221</v>
      </c>
      <c r="AE58">
        <f>AVERAGE(I$6:I59)</f>
        <v>0</v>
      </c>
      <c r="AF58">
        <f>AVERAGE(J$6:J59)</f>
        <v>0</v>
      </c>
      <c r="AG58">
        <f>AVERAGE(K$6:K59)</f>
        <v>69.70370370370371</v>
      </c>
      <c r="AI58">
        <f>AVERAGE(M$6:M59)</f>
        <v>10.148148148148149</v>
      </c>
      <c r="AJ58">
        <f>AVERAGE(N$6:N59)</f>
        <v>12.75925925925926</v>
      </c>
      <c r="AK58">
        <f>AVERAGE(O$6:O59)</f>
        <v>8.11111111111111</v>
      </c>
      <c r="AL58">
        <f>AVERAGE(P$6:P59)</f>
        <v>7.777777777777778</v>
      </c>
      <c r="AM58">
        <f>AVERAGE(Q$6:Q59)</f>
        <v>7.7592592592592595</v>
      </c>
      <c r="AN58">
        <f>AVERAGE(R$6:R59)</f>
        <v>6.722222222222222</v>
      </c>
      <c r="AO58">
        <f>AVERAGE(S$6:S59)</f>
        <v>8.666666666666666</v>
      </c>
      <c r="AP58">
        <f>AVERAGE(T$6:T59)</f>
        <v>0</v>
      </c>
      <c r="AQ58">
        <f>AVERAGE(U$6:U59)</f>
        <v>0</v>
      </c>
      <c r="AR58">
        <f>AVERAGE(V$6:V59)</f>
        <v>61.94444444444444</v>
      </c>
      <c r="AT58" s="16">
        <f>STDEVP(B$6:B59)</f>
        <v>3.1133699912365</v>
      </c>
      <c r="AU58" s="16">
        <f>STDEVP(C$6:C59)</f>
        <v>4.064298035149307</v>
      </c>
      <c r="AV58" s="16">
        <f>STDEVP(D$6:D59)</f>
        <v>2.5415612539700385</v>
      </c>
      <c r="AW58" s="16">
        <f>STDEVP(E$6:E59)</f>
        <v>3.1411687339411047</v>
      </c>
      <c r="AX58" s="16">
        <f>STDEVP(F$6:F59)</f>
        <v>3.259469690176562</v>
      </c>
      <c r="AY58" s="16">
        <f>STDEVP(G$6:G59)</f>
        <v>2.2906142364542563</v>
      </c>
      <c r="AZ58" s="16">
        <f>STDEVP(H$6:H59)</f>
        <v>2.959083107907949</v>
      </c>
      <c r="BA58" s="16">
        <f>STDEVP(I$6:I59)</f>
        <v>0</v>
      </c>
      <c r="BB58" s="16">
        <f>STDEVP(J$6:J59)</f>
        <v>0</v>
      </c>
      <c r="BC58" s="16">
        <f>STDEVP(K$6:K59)</f>
        <v>13.194597140117105</v>
      </c>
      <c r="BE58" s="39">
        <f t="shared" si="11"/>
        <v>0</v>
      </c>
      <c r="BF58" s="39">
        <f t="shared" si="12"/>
        <v>8</v>
      </c>
      <c r="BG58" s="39">
        <f t="shared" si="13"/>
        <v>23</v>
      </c>
      <c r="BH58" s="39">
        <f t="shared" si="14"/>
        <v>10</v>
      </c>
      <c r="BI58" s="39">
        <f t="shared" si="15"/>
        <v>6</v>
      </c>
      <c r="BJ58" s="39">
        <f t="shared" si="16"/>
        <v>6</v>
      </c>
    </row>
    <row r="59" spans="2:62" ht="14.25">
      <c r="B59" s="3">
        <f>'原始数据表'!B59</f>
        <v>9</v>
      </c>
      <c r="C59" s="3">
        <f>'原始数据表'!C59</f>
        <v>12</v>
      </c>
      <c r="D59" s="3">
        <f>'原始数据表'!D59</f>
        <v>5</v>
      </c>
      <c r="E59" s="3">
        <f>'原始数据表'!E59</f>
        <v>6</v>
      </c>
      <c r="F59" s="3">
        <f>'原始数据表'!F59</f>
        <v>5</v>
      </c>
      <c r="G59" s="3">
        <f>'原始数据表'!G59</f>
        <v>6</v>
      </c>
      <c r="H59" s="3">
        <f>'原始数据表'!H59</f>
        <v>7</v>
      </c>
      <c r="I59" s="3">
        <f>'原始数据表'!I59</f>
        <v>0</v>
      </c>
      <c r="J59" s="3">
        <f>'原始数据表'!J59</f>
        <v>0</v>
      </c>
      <c r="K59" s="3">
        <f t="shared" si="0"/>
        <v>50</v>
      </c>
      <c r="L59">
        <v>54</v>
      </c>
      <c r="M59">
        <f ca="1" t="shared" si="1"/>
        <v>13</v>
      </c>
      <c r="N59">
        <f ca="1" t="shared" si="2"/>
        <v>19</v>
      </c>
      <c r="O59">
        <f ca="1" t="shared" si="3"/>
        <v>9</v>
      </c>
      <c r="P59">
        <f ca="1" t="shared" si="4"/>
        <v>12</v>
      </c>
      <c r="Q59">
        <f ca="1" t="shared" si="5"/>
        <v>13</v>
      </c>
      <c r="R59">
        <f ca="1" t="shared" si="6"/>
        <v>11</v>
      </c>
      <c r="S59">
        <f ca="1" t="shared" si="7"/>
        <v>12</v>
      </c>
      <c r="T59">
        <f ca="1" t="shared" si="8"/>
        <v>0</v>
      </c>
      <c r="U59">
        <f ca="1" t="shared" si="9"/>
        <v>0</v>
      </c>
      <c r="V59">
        <f ca="1" t="shared" si="10"/>
        <v>89</v>
      </c>
      <c r="X59">
        <f>AVERAGE(B$6:B60)</f>
        <v>11.345454545454546</v>
      </c>
      <c r="Y59">
        <f>AVERAGE(C$6:C60)</f>
        <v>14.236363636363636</v>
      </c>
      <c r="Z59">
        <f>AVERAGE(D$6:D60)</f>
        <v>8.872727272727273</v>
      </c>
      <c r="AA59">
        <f>AVERAGE(E$6:E60)</f>
        <v>8.727272727272727</v>
      </c>
      <c r="AB59">
        <f>AVERAGE(F$6:F60)</f>
        <v>8.781818181818181</v>
      </c>
      <c r="AC59">
        <f>AVERAGE(G$6:G60)</f>
        <v>7.527272727272727</v>
      </c>
      <c r="AD59">
        <f>AVERAGE(H$6:H60)</f>
        <v>9.581818181818182</v>
      </c>
      <c r="AE59">
        <f>AVERAGE(I$6:I60)</f>
        <v>0</v>
      </c>
      <c r="AF59">
        <f>AVERAGE(J$6:J60)</f>
        <v>0</v>
      </c>
      <c r="AG59">
        <f>AVERAGE(K$6:K60)</f>
        <v>69.07272727272728</v>
      </c>
      <c r="AI59">
        <f>AVERAGE(M$6:M60)</f>
        <v>10.254545454545454</v>
      </c>
      <c r="AJ59">
        <f>AVERAGE(N$6:N60)</f>
        <v>12.89090909090909</v>
      </c>
      <c r="AK59">
        <f>AVERAGE(O$6:O60)</f>
        <v>8.127272727272727</v>
      </c>
      <c r="AL59">
        <f>AVERAGE(P$6:P60)</f>
        <v>7.8545454545454545</v>
      </c>
      <c r="AM59">
        <f>AVERAGE(Q$6:Q60)</f>
        <v>7.8545454545454545</v>
      </c>
      <c r="AN59">
        <f>AVERAGE(R$6:R60)</f>
        <v>6.781818181818182</v>
      </c>
      <c r="AO59">
        <f>AVERAGE(S$6:S60)</f>
        <v>8.727272727272727</v>
      </c>
      <c r="AP59">
        <f>AVERAGE(T$6:T60)</f>
        <v>0</v>
      </c>
      <c r="AQ59">
        <f>AVERAGE(U$6:U60)</f>
        <v>0</v>
      </c>
      <c r="AR59">
        <f>AVERAGE(V$6:V60)</f>
        <v>62.49090909090909</v>
      </c>
      <c r="AT59" s="16">
        <f>STDEVP(B$6:B60)</f>
        <v>3.203510471161749</v>
      </c>
      <c r="AU59" s="16">
        <f>STDEVP(C$6:C60)</f>
        <v>4.089737205887824</v>
      </c>
      <c r="AV59" s="16">
        <f>STDEVP(D$6:D60)</f>
        <v>2.523018001265695</v>
      </c>
      <c r="AW59" s="16">
        <f>STDEVP(E$6:E60)</f>
        <v>3.2443211670102494</v>
      </c>
      <c r="AX59" s="16">
        <f>STDEVP(F$6:F60)</f>
        <v>3.39888168287966</v>
      </c>
      <c r="AY59" s="16">
        <f>STDEVP(G$6:G60)</f>
        <v>2.2791908089937643</v>
      </c>
      <c r="AZ59" s="16">
        <f>STDEVP(H$6:H60)</f>
        <v>3.108293358630388</v>
      </c>
      <c r="BA59" s="16">
        <f>STDEVP(I$6:I60)</f>
        <v>0</v>
      </c>
      <c r="BB59" s="16">
        <f>STDEVP(J$6:J60)</f>
        <v>0</v>
      </c>
      <c r="BC59" s="16">
        <f>STDEVP(K$6:K60)</f>
        <v>13.871952796205932</v>
      </c>
      <c r="BE59" s="39">
        <f>IF($K59&lt;50,BE58+1,BE58)</f>
        <v>0</v>
      </c>
      <c r="BF59" s="39">
        <f t="shared" si="12"/>
        <v>9</v>
      </c>
      <c r="BG59" s="39">
        <f t="shared" si="13"/>
        <v>23</v>
      </c>
      <c r="BH59" s="39">
        <f t="shared" si="14"/>
        <v>10</v>
      </c>
      <c r="BI59" s="39">
        <f t="shared" si="15"/>
        <v>6</v>
      </c>
      <c r="BJ59" s="39">
        <f t="shared" si="16"/>
        <v>6</v>
      </c>
    </row>
    <row r="60" spans="2:62" ht="14.25">
      <c r="B60" s="3">
        <f>'原始数据表'!B60</f>
        <v>5</v>
      </c>
      <c r="C60" s="3">
        <f>'原始数据表'!C60</f>
        <v>9</v>
      </c>
      <c r="D60" s="3">
        <f>'原始数据表'!D60</f>
        <v>10</v>
      </c>
      <c r="E60" s="3">
        <f>'原始数据表'!E60</f>
        <v>2</v>
      </c>
      <c r="F60" s="3">
        <f>'原始数据表'!F60</f>
        <v>1</v>
      </c>
      <c r="G60" s="3">
        <f>'原始数据表'!G60</f>
        <v>6</v>
      </c>
      <c r="H60" s="3">
        <f>'原始数据表'!H60</f>
        <v>2</v>
      </c>
      <c r="I60" s="3">
        <f>'原始数据表'!I60</f>
        <v>0</v>
      </c>
      <c r="J60" s="3">
        <f>'原始数据表'!J60</f>
        <v>0</v>
      </c>
      <c r="K60" s="3">
        <f t="shared" si="0"/>
        <v>35</v>
      </c>
      <c r="L60">
        <v>55</v>
      </c>
      <c r="M60">
        <f ca="1" t="shared" si="1"/>
        <v>16</v>
      </c>
      <c r="N60">
        <f ca="1" t="shared" si="2"/>
        <v>20</v>
      </c>
      <c r="O60">
        <f ca="1" t="shared" si="3"/>
        <v>9</v>
      </c>
      <c r="P60">
        <f ca="1" t="shared" si="4"/>
        <v>12</v>
      </c>
      <c r="Q60">
        <f ca="1" t="shared" si="5"/>
        <v>13</v>
      </c>
      <c r="R60">
        <f ca="1" t="shared" si="6"/>
        <v>10</v>
      </c>
      <c r="S60">
        <f ca="1" t="shared" si="7"/>
        <v>12</v>
      </c>
      <c r="T60">
        <f ca="1" t="shared" si="8"/>
        <v>0</v>
      </c>
      <c r="U60">
        <f ca="1" t="shared" si="9"/>
        <v>0</v>
      </c>
      <c r="V60">
        <f ca="1" t="shared" si="10"/>
        <v>92</v>
      </c>
      <c r="X60">
        <f>AVERAGE(B$6:B61)</f>
        <v>11.178571428571429</v>
      </c>
      <c r="Y60">
        <f>AVERAGE(C$6:C61)</f>
        <v>14.142857142857142</v>
      </c>
      <c r="Z60">
        <f>AVERAGE(D$6:D61)</f>
        <v>8.803571428571429</v>
      </c>
      <c r="AA60">
        <f>AVERAGE(E$6:E61)</f>
        <v>8.625</v>
      </c>
      <c r="AB60">
        <f>AVERAGE(F$6:F61)</f>
        <v>8.714285714285714</v>
      </c>
      <c r="AC60">
        <f>AVERAGE(G$6:G61)</f>
        <v>7.5</v>
      </c>
      <c r="AD60">
        <f>AVERAGE(H$6:H61)</f>
        <v>9.464285714285714</v>
      </c>
      <c r="AE60">
        <f>AVERAGE(I$6:I61)</f>
        <v>0</v>
      </c>
      <c r="AF60">
        <f>AVERAGE(J$6:J61)</f>
        <v>0</v>
      </c>
      <c r="AG60">
        <f>AVERAGE(K$6:K61)</f>
        <v>68.42857142857143</v>
      </c>
      <c r="AI60">
        <f>AVERAGE(M$6:M61)</f>
        <v>10.357142857142858</v>
      </c>
      <c r="AJ60">
        <f>AVERAGE(N$6:N61)</f>
        <v>13.035714285714286</v>
      </c>
      <c r="AK60">
        <f>AVERAGE(O$6:O61)</f>
        <v>8.160714285714286</v>
      </c>
      <c r="AL60">
        <f>AVERAGE(P$6:P61)</f>
        <v>7.892857142857143</v>
      </c>
      <c r="AM60">
        <f>AVERAGE(Q$6:Q61)</f>
        <v>7.946428571428571</v>
      </c>
      <c r="AN60">
        <f>AVERAGE(R$6:R61)</f>
        <v>6.875</v>
      </c>
      <c r="AO60">
        <f>AVERAGE(S$6:S61)</f>
        <v>8.785714285714286</v>
      </c>
      <c r="AP60">
        <f>AVERAGE(T$6:T61)</f>
        <v>0</v>
      </c>
      <c r="AQ60">
        <f>AVERAGE(U$6:U61)</f>
        <v>0</v>
      </c>
      <c r="AR60">
        <f>AVERAGE(V$6:V61)</f>
        <v>63.05357142857143</v>
      </c>
      <c r="AT60" s="16">
        <f>STDEVP(B$6:B61)</f>
        <v>3.4074872542322288</v>
      </c>
      <c r="AU60" s="16">
        <f>STDEVP(C$6:C61)</f>
        <v>4.111953704178359</v>
      </c>
      <c r="AV60" s="16">
        <f>STDEVP(D$6:D61)</f>
        <v>2.5524473050188425</v>
      </c>
      <c r="AW60" s="16">
        <f>STDEVP(E$6:E61)</f>
        <v>3.3034749020647074</v>
      </c>
      <c r="AX60" s="16">
        <f>STDEVP(F$6:F61)</f>
        <v>3.4054278403029197</v>
      </c>
      <c r="AY60" s="16">
        <f>STDEVP(G$6:G61)</f>
        <v>2.2677868380553634</v>
      </c>
      <c r="AZ60" s="16">
        <f>STDEVP(H$6:H61)</f>
        <v>3.201362911291989</v>
      </c>
      <c r="BA60" s="16">
        <f>STDEVP(I$6:I61)</f>
        <v>0</v>
      </c>
      <c r="BB60" s="16">
        <f>STDEVP(J$6:J61)</f>
        <v>0</v>
      </c>
      <c r="BC60" s="16">
        <f>STDEVP(K$6:K61)</f>
        <v>14.553911038982333</v>
      </c>
      <c r="BE60" s="39">
        <f t="shared" si="11"/>
        <v>1</v>
      </c>
      <c r="BF60" s="39">
        <f t="shared" si="12"/>
        <v>9</v>
      </c>
      <c r="BG60" s="39">
        <f t="shared" si="13"/>
        <v>23</v>
      </c>
      <c r="BH60" s="39">
        <f t="shared" si="14"/>
        <v>10</v>
      </c>
      <c r="BI60" s="39">
        <f t="shared" si="15"/>
        <v>6</v>
      </c>
      <c r="BJ60" s="39">
        <f t="shared" si="16"/>
        <v>6</v>
      </c>
    </row>
    <row r="61" spans="2:62" ht="14.25">
      <c r="B61" s="3">
        <f>'原始数据表'!B61</f>
        <v>2</v>
      </c>
      <c r="C61" s="3">
        <f>'原始数据表'!C61</f>
        <v>9</v>
      </c>
      <c r="D61" s="3">
        <f>'原始数据表'!D61</f>
        <v>5</v>
      </c>
      <c r="E61" s="3">
        <f>'原始数据表'!E61</f>
        <v>3</v>
      </c>
      <c r="F61" s="3">
        <f>'原始数据表'!F61</f>
        <v>5</v>
      </c>
      <c r="G61" s="3">
        <f>'原始数据表'!G61</f>
        <v>6</v>
      </c>
      <c r="H61" s="3">
        <f>'原始数据表'!H61</f>
        <v>3</v>
      </c>
      <c r="I61" s="3">
        <f>'原始数据表'!I61</f>
        <v>0</v>
      </c>
      <c r="J61" s="3">
        <f>'原始数据表'!J61</f>
        <v>0</v>
      </c>
      <c r="K61" s="3">
        <f t="shared" si="0"/>
        <v>33</v>
      </c>
      <c r="L61">
        <v>56</v>
      </c>
      <c r="M61">
        <f ca="1" t="shared" si="1"/>
        <v>16</v>
      </c>
      <c r="N61">
        <f ca="1" t="shared" si="2"/>
        <v>21</v>
      </c>
      <c r="O61">
        <f ca="1" t="shared" si="3"/>
        <v>10</v>
      </c>
      <c r="P61">
        <f ca="1" t="shared" si="4"/>
        <v>10</v>
      </c>
      <c r="Q61">
        <f ca="1" t="shared" si="5"/>
        <v>13</v>
      </c>
      <c r="R61">
        <f ca="1" t="shared" si="6"/>
        <v>12</v>
      </c>
      <c r="S61">
        <f ca="1" t="shared" si="7"/>
        <v>12</v>
      </c>
      <c r="T61">
        <f ca="1" t="shared" si="8"/>
        <v>0</v>
      </c>
      <c r="U61">
        <f ca="1" t="shared" si="9"/>
        <v>0</v>
      </c>
      <c r="V61">
        <f ca="1" t="shared" si="10"/>
        <v>94</v>
      </c>
      <c r="X61">
        <f>AVERAGE(B$6:B62)</f>
        <v>11.035087719298245</v>
      </c>
      <c r="Y61">
        <f>AVERAGE(C$6:C62)</f>
        <v>14.070175438596491</v>
      </c>
      <c r="Z61">
        <f>AVERAGE(D$6:D62)</f>
        <v>8.68421052631579</v>
      </c>
      <c r="AA61">
        <f>AVERAGE(E$6:E62)</f>
        <v>8.508771929824562</v>
      </c>
      <c r="AB61">
        <f>AVERAGE(F$6:F62)</f>
        <v>8.596491228070175</v>
      </c>
      <c r="AC61">
        <f>AVERAGE(G$6:G62)</f>
        <v>7.4035087719298245</v>
      </c>
      <c r="AD61">
        <f>AVERAGE(H$6:H62)</f>
        <v>9.350877192982455</v>
      </c>
      <c r="AE61">
        <f>AVERAGE(I$6:I62)</f>
        <v>0</v>
      </c>
      <c r="AF61">
        <f>AVERAGE(J$6:J62)</f>
        <v>0</v>
      </c>
      <c r="AG61">
        <f>AVERAGE(K$6:K62)</f>
        <v>67.64912280701755</v>
      </c>
      <c r="AI61">
        <f>AVERAGE(M$6:M62)</f>
        <v>10.43859649122807</v>
      </c>
      <c r="AJ61">
        <f>AVERAGE(N$6:N62)</f>
        <v>13.175438596491228</v>
      </c>
      <c r="AK61">
        <f>AVERAGE(O$6:O62)</f>
        <v>8.228070175438596</v>
      </c>
      <c r="AL61">
        <f>AVERAGE(P$6:P62)</f>
        <v>7.964912280701754</v>
      </c>
      <c r="AM61">
        <f>AVERAGE(Q$6:Q62)</f>
        <v>8.035087719298245</v>
      </c>
      <c r="AN61">
        <f>AVERAGE(R$6:R62)</f>
        <v>6.947368421052632</v>
      </c>
      <c r="AO61">
        <f>AVERAGE(S$6:S62)</f>
        <v>8.824561403508772</v>
      </c>
      <c r="AP61">
        <f>AVERAGE(T$6:T62)</f>
        <v>0</v>
      </c>
      <c r="AQ61">
        <f>AVERAGE(U$6:U62)</f>
        <v>0</v>
      </c>
      <c r="AR61">
        <f>AVERAGE(V$6:V62)</f>
        <v>63.6140350877193</v>
      </c>
      <c r="AT61" s="16">
        <f>STDEVP(B$6:B62)</f>
        <v>3.544033346446726</v>
      </c>
      <c r="AU61" s="16">
        <f>STDEVP(C$6:C62)</f>
        <v>4.111855555533558</v>
      </c>
      <c r="AV61" s="16">
        <f>STDEVP(D$6:D62)</f>
        <v>2.6830062658043374</v>
      </c>
      <c r="AW61" s="16">
        <f>STDEVP(E$6:E62)</f>
        <v>3.3879187163634477</v>
      </c>
      <c r="AX61" s="16">
        <f>STDEVP(F$6:F62)</f>
        <v>3.4886263778612103</v>
      </c>
      <c r="AY61" s="16">
        <f>STDEVP(G$6:G62)</f>
        <v>2.3609368429161424</v>
      </c>
      <c r="AZ61" s="16">
        <f>STDEVP(H$6:H62)</f>
        <v>3.2846865751847836</v>
      </c>
      <c r="BA61" s="16">
        <f>STDEVP(I$6:I62)</f>
        <v>0</v>
      </c>
      <c r="BB61" s="16">
        <f>STDEVP(J$6:J62)</f>
        <v>0</v>
      </c>
      <c r="BC61" s="16">
        <f>STDEVP(K$6:K62)</f>
        <v>15.56028596236368</v>
      </c>
      <c r="BE61" s="39">
        <f t="shared" si="11"/>
        <v>2</v>
      </c>
      <c r="BF61" s="39">
        <f t="shared" si="12"/>
        <v>9</v>
      </c>
      <c r="BG61" s="39">
        <f t="shared" si="13"/>
        <v>23</v>
      </c>
      <c r="BH61" s="39">
        <f t="shared" si="14"/>
        <v>10</v>
      </c>
      <c r="BI61" s="39">
        <f t="shared" si="15"/>
        <v>6</v>
      </c>
      <c r="BJ61" s="39">
        <f t="shared" si="16"/>
        <v>6</v>
      </c>
    </row>
    <row r="62" spans="2:62" ht="14.25">
      <c r="B62" s="3">
        <f>'原始数据表'!B62</f>
        <v>3</v>
      </c>
      <c r="C62" s="3">
        <f>'原始数据表'!C62</f>
        <v>10</v>
      </c>
      <c r="D62" s="3">
        <f>'原始数据表'!D62</f>
        <v>2</v>
      </c>
      <c r="E62" s="3">
        <f>'原始数据表'!E62</f>
        <v>2</v>
      </c>
      <c r="F62" s="3">
        <f>'原始数据表'!F62</f>
        <v>2</v>
      </c>
      <c r="G62" s="3">
        <f>'原始数据表'!G62</f>
        <v>2</v>
      </c>
      <c r="H62" s="3">
        <f>'原始数据表'!H62</f>
        <v>3</v>
      </c>
      <c r="I62" s="3">
        <f>'原始数据表'!I62</f>
        <v>0</v>
      </c>
      <c r="J62" s="3">
        <f>'原始数据表'!J62</f>
        <v>0</v>
      </c>
      <c r="K62" s="3">
        <f t="shared" si="0"/>
        <v>24</v>
      </c>
      <c r="L62">
        <v>57</v>
      </c>
      <c r="M62">
        <f ca="1" t="shared" si="1"/>
        <v>15</v>
      </c>
      <c r="N62">
        <f ca="1" t="shared" si="2"/>
        <v>21</v>
      </c>
      <c r="O62">
        <f ca="1" t="shared" si="3"/>
        <v>12</v>
      </c>
      <c r="P62">
        <f ca="1" t="shared" si="4"/>
        <v>12</v>
      </c>
      <c r="Q62">
        <f ca="1" t="shared" si="5"/>
        <v>13</v>
      </c>
      <c r="R62">
        <f ca="1" t="shared" si="6"/>
        <v>11</v>
      </c>
      <c r="S62">
        <f ca="1" t="shared" si="7"/>
        <v>11</v>
      </c>
      <c r="T62">
        <f ca="1" t="shared" si="8"/>
        <v>0</v>
      </c>
      <c r="U62">
        <f ca="1" t="shared" si="9"/>
        <v>0</v>
      </c>
      <c r="V62">
        <f ca="1" t="shared" si="10"/>
        <v>95</v>
      </c>
      <c r="X62">
        <f>AVERAGE(B$6:B63)</f>
        <v>10.931034482758621</v>
      </c>
      <c r="Y62">
        <f>AVERAGE(C$6:C63)</f>
        <v>13.89655172413793</v>
      </c>
      <c r="Z62">
        <f>AVERAGE(D$6:D63)</f>
        <v>8.60344827586207</v>
      </c>
      <c r="AA62">
        <f>AVERAGE(E$6:E63)</f>
        <v>8.39655172413793</v>
      </c>
      <c r="AB62">
        <f>AVERAGE(F$6:F63)</f>
        <v>8.482758620689655</v>
      </c>
      <c r="AC62">
        <f>AVERAGE(G$6:G63)</f>
        <v>7.310344827586207</v>
      </c>
      <c r="AD62">
        <f>AVERAGE(H$6:H63)</f>
        <v>9.224137931034482</v>
      </c>
      <c r="AE62">
        <f>AVERAGE(I$6:I63)</f>
        <v>0</v>
      </c>
      <c r="AF62">
        <f>AVERAGE(J$6:J63)</f>
        <v>0</v>
      </c>
      <c r="AG62">
        <f>AVERAGE(K$6:K63)</f>
        <v>66.84482758620689</v>
      </c>
      <c r="AI62">
        <f>AVERAGE(M$6:M63)</f>
        <v>10.53448275862069</v>
      </c>
      <c r="AJ62">
        <f>AVERAGE(N$6:N63)</f>
        <v>13.327586206896552</v>
      </c>
      <c r="AK62">
        <f>AVERAGE(O$6:O63)</f>
        <v>8.241379310344827</v>
      </c>
      <c r="AL62">
        <f>AVERAGE(P$6:P63)</f>
        <v>8.03448275862069</v>
      </c>
      <c r="AM62">
        <f>AVERAGE(Q$6:Q63)</f>
        <v>8.10344827586207</v>
      </c>
      <c r="AN62">
        <f>AVERAGE(R$6:R63)</f>
        <v>7.0344827586206895</v>
      </c>
      <c r="AO62">
        <f>AVERAGE(S$6:S63)</f>
        <v>8.879310344827585</v>
      </c>
      <c r="AP62">
        <f>AVERAGE(T$6:T63)</f>
        <v>0</v>
      </c>
      <c r="AQ62">
        <f>AVERAGE(U$6:U63)</f>
        <v>0</v>
      </c>
      <c r="AR62">
        <f>AVERAGE(V$6:V63)</f>
        <v>64.15517241379311</v>
      </c>
      <c r="AT62" s="16">
        <f>STDEVP(B$6:B63)</f>
        <v>3.6001056927277757</v>
      </c>
      <c r="AU62" s="16">
        <f>STDEVP(C$6:C63)</f>
        <v>4.28183676013321</v>
      </c>
      <c r="AV62" s="16">
        <f>STDEVP(D$6:D63)</f>
        <v>2.72877170278961</v>
      </c>
      <c r="AW62" s="16">
        <f>STDEVP(E$6:E63)</f>
        <v>3.463801256405502</v>
      </c>
      <c r="AX62" s="16">
        <f>STDEVP(F$6:F63)</f>
        <v>3.5634223152621747</v>
      </c>
      <c r="AY62" s="16">
        <f>STDEVP(G$6:G63)</f>
        <v>2.4439008992248166</v>
      </c>
      <c r="AZ62" s="16">
        <f>STDEVP(H$6:H63)</f>
        <v>3.3939251177822056</v>
      </c>
      <c r="BA62" s="16">
        <f>STDEVP(I$6:I63)</f>
        <v>0</v>
      </c>
      <c r="BB62" s="16">
        <f>STDEVP(J$6:J63)</f>
        <v>0</v>
      </c>
      <c r="BC62" s="16">
        <f>STDEVP(K$6:K63)</f>
        <v>16.577718453038234</v>
      </c>
      <c r="BE62" s="39">
        <f t="shared" si="11"/>
        <v>3</v>
      </c>
      <c r="BF62" s="39">
        <f t="shared" si="12"/>
        <v>9</v>
      </c>
      <c r="BG62" s="39">
        <f t="shared" si="13"/>
        <v>23</v>
      </c>
      <c r="BH62" s="39">
        <f t="shared" si="14"/>
        <v>10</v>
      </c>
      <c r="BI62" s="39">
        <f t="shared" si="15"/>
        <v>6</v>
      </c>
      <c r="BJ62" s="39">
        <f t="shared" si="16"/>
        <v>6</v>
      </c>
    </row>
    <row r="63" spans="2:62" ht="14.25">
      <c r="B63" s="3">
        <f>'原始数据表'!B63</f>
        <v>5</v>
      </c>
      <c r="C63" s="3">
        <f>'原始数据表'!C63</f>
        <v>4</v>
      </c>
      <c r="D63" s="3">
        <f>'原始数据表'!D63</f>
        <v>4</v>
      </c>
      <c r="E63" s="3">
        <f>'原始数据表'!E63</f>
        <v>2</v>
      </c>
      <c r="F63" s="3">
        <f>'原始数据表'!F63</f>
        <v>2</v>
      </c>
      <c r="G63" s="3">
        <f>'原始数据表'!G63</f>
        <v>2</v>
      </c>
      <c r="H63" s="3">
        <f>'原始数据表'!H63</f>
        <v>2</v>
      </c>
      <c r="I63" s="3">
        <f>'原始数据表'!I63</f>
        <v>0</v>
      </c>
      <c r="J63" s="3">
        <f>'原始数据表'!J63</f>
        <v>0</v>
      </c>
      <c r="K63" s="3">
        <f t="shared" si="0"/>
        <v>21</v>
      </c>
      <c r="L63">
        <v>58</v>
      </c>
      <c r="M63">
        <f ca="1" t="shared" si="1"/>
        <v>16</v>
      </c>
      <c r="N63">
        <f ca="1" t="shared" si="2"/>
        <v>22</v>
      </c>
      <c r="O63">
        <f ca="1" t="shared" si="3"/>
        <v>9</v>
      </c>
      <c r="P63">
        <f ca="1" t="shared" si="4"/>
        <v>12</v>
      </c>
      <c r="Q63">
        <f ca="1" t="shared" si="5"/>
        <v>12</v>
      </c>
      <c r="R63">
        <f ca="1" t="shared" si="6"/>
        <v>12</v>
      </c>
      <c r="S63">
        <f ca="1" t="shared" si="7"/>
        <v>12</v>
      </c>
      <c r="T63">
        <f ca="1" t="shared" si="8"/>
        <v>0</v>
      </c>
      <c r="U63">
        <f ca="1" t="shared" si="9"/>
        <v>0</v>
      </c>
      <c r="V63">
        <f ca="1" t="shared" si="10"/>
        <v>95</v>
      </c>
      <c r="X63">
        <f>AVERAGE(B$6:B64)</f>
        <v>10.88135593220339</v>
      </c>
      <c r="Y63">
        <f>AVERAGE(C$6:C64)</f>
        <v>13.694915254237289</v>
      </c>
      <c r="Z63">
        <f>AVERAGE(D$6:D64)</f>
        <v>8.491525423728813</v>
      </c>
      <c r="AA63">
        <f>AVERAGE(E$6:E64)</f>
        <v>8.288135593220339</v>
      </c>
      <c r="AB63">
        <f>AVERAGE(F$6:F64)</f>
        <v>8.35593220338983</v>
      </c>
      <c r="AC63">
        <f>AVERAGE(G$6:G64)</f>
        <v>7.220338983050848</v>
      </c>
      <c r="AD63">
        <f>AVERAGE(H$6:H64)</f>
        <v>9.11864406779661</v>
      </c>
      <c r="AE63">
        <f>AVERAGE(I$6:I64)</f>
        <v>0</v>
      </c>
      <c r="AF63">
        <f>AVERAGE(J$6:J64)</f>
        <v>0</v>
      </c>
      <c r="AG63">
        <f>AVERAGE(K$6:K64)</f>
        <v>66.05084745762711</v>
      </c>
      <c r="AI63">
        <f>AVERAGE(M$6:M64)</f>
        <v>10.627118644067796</v>
      </c>
      <c r="AJ63">
        <f>AVERAGE(N$6:N64)</f>
        <v>13.474576271186441</v>
      </c>
      <c r="AK63">
        <f>AVERAGE(O$6:O64)</f>
        <v>8.322033898305085</v>
      </c>
      <c r="AL63">
        <f>AVERAGE(P$6:P64)</f>
        <v>8.101694915254237</v>
      </c>
      <c r="AM63">
        <f>AVERAGE(Q$6:Q64)</f>
        <v>8.169491525423728</v>
      </c>
      <c r="AN63">
        <f>AVERAGE(R$6:R64)</f>
        <v>7.067796610169491</v>
      </c>
      <c r="AO63">
        <f>AVERAGE(S$6:S64)</f>
        <v>8.932203389830509</v>
      </c>
      <c r="AP63">
        <f>AVERAGE(T$6:T64)</f>
        <v>0</v>
      </c>
      <c r="AQ63">
        <f>AVERAGE(U$6:U64)</f>
        <v>0</v>
      </c>
      <c r="AR63">
        <f>AVERAGE(V$6:V64)</f>
        <v>64.69491525423729</v>
      </c>
      <c r="AT63" s="16">
        <f>STDEVP(B$6:B64)</f>
        <v>3.5894607770419276</v>
      </c>
      <c r="AU63" s="16">
        <f>STDEVP(C$6:C64)</f>
        <v>4.5145874195865705</v>
      </c>
      <c r="AV63" s="16">
        <f>STDEVP(D$6:D64)</f>
        <v>2.836642090755997</v>
      </c>
      <c r="AW63" s="16">
        <f>STDEVP(E$6:E64)</f>
        <v>3.5321806173832426</v>
      </c>
      <c r="AX63" s="16">
        <f>STDEVP(F$6:F64)</f>
        <v>3.6627428449109</v>
      </c>
      <c r="AY63" s="16">
        <f>STDEVP(G$6:G64)</f>
        <v>2.518190072457339</v>
      </c>
      <c r="AZ63" s="16">
        <f>STDEVP(H$6:H64)</f>
        <v>3.4596205619452407</v>
      </c>
      <c r="BA63" s="16">
        <f>STDEVP(I$6:I64)</f>
        <v>0</v>
      </c>
      <c r="BB63" s="16">
        <f>STDEVP(J$6:J64)</f>
        <v>0</v>
      </c>
      <c r="BC63" s="16">
        <f>STDEVP(K$6:K64)</f>
        <v>17.513601231482205</v>
      </c>
      <c r="BE63" s="39">
        <f t="shared" si="11"/>
        <v>4</v>
      </c>
      <c r="BF63" s="39">
        <f t="shared" si="12"/>
        <v>9</v>
      </c>
      <c r="BG63" s="39">
        <f t="shared" si="13"/>
        <v>23</v>
      </c>
      <c r="BH63" s="39">
        <f t="shared" si="14"/>
        <v>10</v>
      </c>
      <c r="BI63" s="39">
        <f t="shared" si="15"/>
        <v>6</v>
      </c>
      <c r="BJ63" s="39">
        <f t="shared" si="16"/>
        <v>6</v>
      </c>
    </row>
    <row r="64" spans="2:62" ht="14.25">
      <c r="B64" s="3">
        <f>'原始数据表'!B64</f>
        <v>8</v>
      </c>
      <c r="C64" s="3">
        <f>'原始数据表'!C64</f>
        <v>2</v>
      </c>
      <c r="D64" s="3">
        <f>'原始数据表'!D64</f>
        <v>2</v>
      </c>
      <c r="E64" s="3">
        <f>'原始数据表'!E64</f>
        <v>2</v>
      </c>
      <c r="F64" s="3">
        <f>'原始数据表'!F64</f>
        <v>1</v>
      </c>
      <c r="G64" s="3">
        <f>'原始数据表'!G64</f>
        <v>2</v>
      </c>
      <c r="H64" s="3">
        <f>'原始数据表'!H64</f>
        <v>3</v>
      </c>
      <c r="I64" s="3">
        <f>'原始数据表'!I64</f>
        <v>0</v>
      </c>
      <c r="J64" s="3">
        <f>'原始数据表'!J64</f>
        <v>0</v>
      </c>
      <c r="K64" s="3">
        <f t="shared" si="0"/>
        <v>20</v>
      </c>
      <c r="L64">
        <v>59</v>
      </c>
      <c r="M64">
        <f ca="1" t="shared" si="1"/>
        <v>16</v>
      </c>
      <c r="N64">
        <f ca="1" t="shared" si="2"/>
        <v>22</v>
      </c>
      <c r="O64">
        <f ca="1" t="shared" si="3"/>
        <v>13</v>
      </c>
      <c r="P64">
        <f ca="1" t="shared" si="4"/>
        <v>12</v>
      </c>
      <c r="Q64">
        <f ca="1" t="shared" si="5"/>
        <v>12</v>
      </c>
      <c r="R64">
        <f ca="1" t="shared" si="6"/>
        <v>9</v>
      </c>
      <c r="S64">
        <f ca="1" t="shared" si="7"/>
        <v>12</v>
      </c>
      <c r="T64">
        <f ca="1" t="shared" si="8"/>
        <v>0</v>
      </c>
      <c r="U64">
        <f ca="1" t="shared" si="9"/>
        <v>0</v>
      </c>
      <c r="V64">
        <f ca="1" t="shared" si="10"/>
        <v>96</v>
      </c>
      <c r="X64">
        <f>AVERAGE(B$6:B65)</f>
        <v>10.716666666666667</v>
      </c>
      <c r="Y64">
        <f>AVERAGE(C$6:C65)</f>
        <v>13.583333333333334</v>
      </c>
      <c r="Z64">
        <f>AVERAGE(D$6:D65)</f>
        <v>8.4</v>
      </c>
      <c r="AA64">
        <f>AVERAGE(E$6:E65)</f>
        <v>8.166666666666666</v>
      </c>
      <c r="AB64">
        <f>AVERAGE(F$6:F65)</f>
        <v>8.25</v>
      </c>
      <c r="AC64">
        <f>AVERAGE(G$6:G65)</f>
        <v>7.133333333333334</v>
      </c>
      <c r="AD64">
        <f>AVERAGE(H$6:H65)</f>
        <v>8.983333333333333</v>
      </c>
      <c r="AE64">
        <f>AVERAGE(I$6:I65)</f>
        <v>0</v>
      </c>
      <c r="AF64">
        <f>AVERAGE(J$6:J65)</f>
        <v>0</v>
      </c>
      <c r="AG64">
        <f>AVERAGE(K$6:K65)</f>
        <v>65.23333333333333</v>
      </c>
      <c r="AI64">
        <f>AVERAGE(M$6:M65)</f>
        <v>10.716666666666667</v>
      </c>
      <c r="AJ64">
        <f>AVERAGE(N$6:N65)</f>
        <v>13.583333333333334</v>
      </c>
      <c r="AK64">
        <f>AVERAGE(O$6:O65)</f>
        <v>8.4</v>
      </c>
      <c r="AL64">
        <f>AVERAGE(P$6:P65)</f>
        <v>8.166666666666666</v>
      </c>
      <c r="AM64">
        <f>AVERAGE(Q$6:Q65)</f>
        <v>8.25</v>
      </c>
      <c r="AN64">
        <f>AVERAGE(R$6:R65)</f>
        <v>7.133333333333334</v>
      </c>
      <c r="AO64">
        <f>AVERAGE(S$6:S65)</f>
        <v>8.983333333333333</v>
      </c>
      <c r="AP64">
        <f>AVERAGE(T$6:T65)</f>
        <v>0</v>
      </c>
      <c r="AQ64">
        <f>AVERAGE(U$6:U65)</f>
        <v>0</v>
      </c>
      <c r="AR64">
        <f>AVERAGE(V$6:V65)</f>
        <v>65.23333333333333</v>
      </c>
      <c r="AT64" s="16">
        <f>STDEVP(B$6:B65)</f>
        <v>3.7775285865526183</v>
      </c>
      <c r="AU64" s="16">
        <f>STDEVP(C$6:C65)</f>
        <v>4.558112426091408</v>
      </c>
      <c r="AV64" s="16">
        <f>STDEVP(D$6:D65)</f>
        <v>2.8994252303976835</v>
      </c>
      <c r="AW64" s="16">
        <f>STDEVP(E$6:E65)</f>
        <v>3.6247605284885913</v>
      </c>
      <c r="AX64" s="16">
        <f>STDEVP(F$6:F65)</f>
        <v>3.722118572354549</v>
      </c>
      <c r="AY64" s="16">
        <f>STDEVP(G$6:G65)</f>
        <v>2.584999462712173</v>
      </c>
      <c r="AZ64" s="16">
        <f>STDEVP(H$6:H65)</f>
        <v>3.5846509205531056</v>
      </c>
      <c r="BA64" s="16">
        <f>STDEVP(I$6:I65)</f>
        <v>0</v>
      </c>
      <c r="BB64" s="16">
        <f>STDEVP(J$6:J65)</f>
        <v>0</v>
      </c>
      <c r="BC64" s="16">
        <f>STDEVP(K$6:K65)</f>
        <v>18.46741875724801</v>
      </c>
      <c r="BE64" s="39">
        <f t="shared" si="11"/>
        <v>5</v>
      </c>
      <c r="BF64" s="39">
        <f t="shared" si="12"/>
        <v>9</v>
      </c>
      <c r="BG64" s="39">
        <f t="shared" si="13"/>
        <v>23</v>
      </c>
      <c r="BH64" s="39">
        <f t="shared" si="14"/>
        <v>10</v>
      </c>
      <c r="BI64" s="39">
        <f t="shared" si="15"/>
        <v>6</v>
      </c>
      <c r="BJ64" s="39">
        <f t="shared" si="16"/>
        <v>6</v>
      </c>
    </row>
    <row r="65" spans="2:62" ht="14.25">
      <c r="B65" s="3">
        <f>'原始数据表'!B65</f>
        <v>1</v>
      </c>
      <c r="C65" s="3">
        <f>'原始数据表'!C65</f>
        <v>7</v>
      </c>
      <c r="D65" s="3">
        <f>'原始数据表'!D65</f>
        <v>3</v>
      </c>
      <c r="E65" s="3">
        <f>'原始数据表'!E65</f>
        <v>1</v>
      </c>
      <c r="F65" s="3">
        <f>'原始数据表'!F65</f>
        <v>2</v>
      </c>
      <c r="G65" s="3">
        <f>'原始数据表'!G65</f>
        <v>2</v>
      </c>
      <c r="H65" s="3">
        <f>'原始数据表'!H65</f>
        <v>1</v>
      </c>
      <c r="I65" s="3">
        <f>'原始数据表'!I65</f>
        <v>0</v>
      </c>
      <c r="J65" s="3">
        <f>'原始数据表'!J65</f>
        <v>0</v>
      </c>
      <c r="K65" s="3">
        <f t="shared" si="0"/>
        <v>17</v>
      </c>
      <c r="L65">
        <v>60</v>
      </c>
      <c r="M65">
        <f ca="1" t="shared" si="1"/>
        <v>16</v>
      </c>
      <c r="N65">
        <f ca="1" t="shared" si="2"/>
        <v>20</v>
      </c>
      <c r="O65">
        <f ca="1" t="shared" si="3"/>
        <v>13</v>
      </c>
      <c r="P65">
        <f ca="1" t="shared" si="4"/>
        <v>12</v>
      </c>
      <c r="Q65">
        <f ca="1" t="shared" si="5"/>
        <v>13</v>
      </c>
      <c r="R65">
        <f ca="1" t="shared" si="6"/>
        <v>11</v>
      </c>
      <c r="S65">
        <f ca="1" t="shared" si="7"/>
        <v>12</v>
      </c>
      <c r="T65">
        <f ca="1" t="shared" si="8"/>
        <v>0</v>
      </c>
      <c r="U65">
        <f ca="1" t="shared" si="9"/>
        <v>0</v>
      </c>
      <c r="V65">
        <f ca="1" t="shared" si="10"/>
        <v>97</v>
      </c>
      <c r="X65">
        <f>AVERAGE(B$6:B66)</f>
        <v>10.540983606557377</v>
      </c>
      <c r="Y65">
        <f>AVERAGE(C$6:C66)</f>
        <v>13.360655737704919</v>
      </c>
      <c r="Z65">
        <f>AVERAGE(D$6:D66)</f>
        <v>8.262295081967213</v>
      </c>
      <c r="AA65">
        <f>AVERAGE(E$6:E66)</f>
        <v>8.032786885245901</v>
      </c>
      <c r="AB65">
        <f>AVERAGE(F$6:F66)</f>
        <v>8.114754098360656</v>
      </c>
      <c r="AC65">
        <f>AVERAGE(G$6:G66)</f>
        <v>7.016393442622951</v>
      </c>
      <c r="AD65">
        <f>AVERAGE(H$6:H66)</f>
        <v>8.836065573770492</v>
      </c>
      <c r="AE65">
        <f>AVERAGE(I$6:I66)</f>
        <v>0</v>
      </c>
      <c r="AF65">
        <f>AVERAGE(J$6:J66)</f>
        <v>0</v>
      </c>
      <c r="AG65">
        <f>AVERAGE(K$6:K66)</f>
        <v>64.1639344262295</v>
      </c>
      <c r="AI65">
        <f>AVERAGE(M$6:M66)</f>
        <v>10.716666666666667</v>
      </c>
      <c r="AJ65">
        <f>AVERAGE(N$6:N66)</f>
        <v>13.583333333333334</v>
      </c>
      <c r="AK65">
        <f>AVERAGE(O$6:O66)</f>
        <v>8.4</v>
      </c>
      <c r="AL65">
        <f>AVERAGE(P$6:P66)</f>
        <v>8.166666666666666</v>
      </c>
      <c r="AM65">
        <f>AVERAGE(Q$6:Q66)</f>
        <v>8.25</v>
      </c>
      <c r="AN65">
        <f>AVERAGE(R$6:R66)</f>
        <v>7.133333333333334</v>
      </c>
      <c r="AO65">
        <f>AVERAGE(S$6:S66)</f>
        <v>8.983333333333333</v>
      </c>
      <c r="AP65">
        <f>AVERAGE(T$6:T66)</f>
        <v>0</v>
      </c>
      <c r="AQ65">
        <f>AVERAGE(U$6:U66)</f>
        <v>0</v>
      </c>
      <c r="AR65">
        <f>AVERAGE(V$6:V66)</f>
        <v>65.23333333333333</v>
      </c>
      <c r="AT65" s="16">
        <f>STDEVP(B$6:B66)</f>
        <v>3.9859333419274128</v>
      </c>
      <c r="AU65" s="16">
        <f>STDEVP(C$6:C66)</f>
        <v>4.838482308060854</v>
      </c>
      <c r="AV65" s="16">
        <f>STDEVP(D$6:D66)</f>
        <v>3.067019909625854</v>
      </c>
      <c r="AW65" s="16">
        <f>STDEVP(E$6:E66)</f>
        <v>3.7415137337922295</v>
      </c>
      <c r="AX65" s="16">
        <f>STDEVP(F$6:F66)</f>
        <v>3.8372563655484657</v>
      </c>
      <c r="AY65" s="16">
        <f>STDEVP(G$6:G66)</f>
        <v>2.7190391460936696</v>
      </c>
      <c r="AZ65" s="16">
        <f>STDEVP(H$6:H66)</f>
        <v>3.73367628734079</v>
      </c>
      <c r="BA65" s="16">
        <f>STDEVP(I$6:I66)</f>
        <v>0</v>
      </c>
      <c r="BB65" s="16">
        <f>STDEVP(J$6:J66)</f>
        <v>0</v>
      </c>
      <c r="BC65" s="16">
        <f>STDEVP(K$6:K66)</f>
        <v>20.10152944826921</v>
      </c>
      <c r="BE65" s="39">
        <f t="shared" si="11"/>
        <v>6</v>
      </c>
      <c r="BF65" s="39">
        <f t="shared" si="12"/>
        <v>9</v>
      </c>
      <c r="BG65" s="39">
        <f t="shared" si="13"/>
        <v>23</v>
      </c>
      <c r="BH65" s="39">
        <f t="shared" si="14"/>
        <v>10</v>
      </c>
      <c r="BI65" s="39">
        <f t="shared" si="15"/>
        <v>6</v>
      </c>
      <c r="BJ65" s="39">
        <f t="shared" si="16"/>
        <v>6</v>
      </c>
    </row>
    <row r="66" spans="2:62" ht="14.25">
      <c r="B66" s="3">
        <f>'原始数据表'!B66</f>
        <v>0</v>
      </c>
      <c r="C66" s="3">
        <f>'原始数据表'!C66</f>
        <v>0</v>
      </c>
      <c r="D66" s="3">
        <f>'原始数据表'!D66</f>
        <v>0</v>
      </c>
      <c r="E66" s="3">
        <f>'原始数据表'!E66</f>
        <v>0</v>
      </c>
      <c r="F66" s="3">
        <f>'原始数据表'!F66</f>
        <v>0</v>
      </c>
      <c r="G66" s="3">
        <f>'原始数据表'!G66</f>
        <v>0</v>
      </c>
      <c r="H66" s="3">
        <f>'原始数据表'!H66</f>
        <v>0</v>
      </c>
      <c r="I66" s="3">
        <f>'原始数据表'!I66</f>
        <v>0</v>
      </c>
      <c r="J66" s="3">
        <f>'原始数据表'!J66</f>
        <v>0</v>
      </c>
      <c r="K66" s="3">
        <f t="shared" si="0"/>
        <v>0</v>
      </c>
      <c r="L66">
        <v>61</v>
      </c>
      <c r="M66" t="str">
        <f ca="1" t="shared" si="1"/>
        <v>一</v>
      </c>
      <c r="N66" t="str">
        <f ca="1" t="shared" si="2"/>
        <v>二</v>
      </c>
      <c r="O66" t="str">
        <f ca="1" t="shared" si="3"/>
        <v>三</v>
      </c>
      <c r="P66" t="str">
        <f ca="1" t="shared" si="4"/>
        <v>四</v>
      </c>
      <c r="Q66" t="str">
        <f ca="1" t="shared" si="5"/>
        <v>五</v>
      </c>
      <c r="R66" t="str">
        <f ca="1" t="shared" si="6"/>
        <v>六</v>
      </c>
      <c r="S66" t="str">
        <f ca="1" t="shared" si="7"/>
        <v>七</v>
      </c>
      <c r="T66" t="str">
        <f ca="1" t="shared" si="8"/>
        <v>八</v>
      </c>
      <c r="U66" t="str">
        <f ca="1" t="shared" si="9"/>
        <v>九</v>
      </c>
      <c r="V66" t="str">
        <f ca="1" t="shared" si="10"/>
        <v>全卷</v>
      </c>
      <c r="X66">
        <f>AVERAGE(B$6:B67)</f>
        <v>10.370967741935484</v>
      </c>
      <c r="Y66">
        <f>AVERAGE(C$6:C67)</f>
        <v>13.14516129032258</v>
      </c>
      <c r="Z66">
        <f>AVERAGE(D$6:D67)</f>
        <v>8.129032258064516</v>
      </c>
      <c r="AA66">
        <f>AVERAGE(E$6:E67)</f>
        <v>7.903225806451613</v>
      </c>
      <c r="AB66">
        <f>AVERAGE(F$6:F67)</f>
        <v>7.983870967741935</v>
      </c>
      <c r="AC66">
        <f>AVERAGE(G$6:G67)</f>
        <v>6.903225806451613</v>
      </c>
      <c r="AD66">
        <f>AVERAGE(H$6:H67)</f>
        <v>8.693548387096774</v>
      </c>
      <c r="AE66">
        <f>AVERAGE(I$6:I67)</f>
        <v>0</v>
      </c>
      <c r="AF66">
        <f>AVERAGE(J$6:J67)</f>
        <v>0</v>
      </c>
      <c r="AG66">
        <f>AVERAGE(K$6:K67)</f>
        <v>63.12903225806452</v>
      </c>
      <c r="AI66">
        <f>AVERAGE(M$6:M67)</f>
        <v>10.80327868852459</v>
      </c>
      <c r="AJ66">
        <f>AVERAGE(N$6:N67)</f>
        <v>13.721311475409836</v>
      </c>
      <c r="AK66">
        <f>AVERAGE(O$6:O67)</f>
        <v>8.475409836065573</v>
      </c>
      <c r="AL66">
        <f>AVERAGE(P$6:P67)</f>
        <v>8.229508196721312</v>
      </c>
      <c r="AM66">
        <f>AVERAGE(Q$6:Q67)</f>
        <v>8.327868852459016</v>
      </c>
      <c r="AN66">
        <f>AVERAGE(R$6:R67)</f>
        <v>7.213114754098361</v>
      </c>
      <c r="AO66">
        <f>AVERAGE(S$6:S67)</f>
        <v>9.032786885245901</v>
      </c>
      <c r="AP66">
        <f>AVERAGE(T$6:T67)</f>
        <v>0</v>
      </c>
      <c r="AQ66">
        <f>AVERAGE(U$6:U67)</f>
        <v>0</v>
      </c>
      <c r="AR66">
        <f>AVERAGE(V$6:V67)</f>
        <v>65.80327868852459</v>
      </c>
      <c r="AT66" s="16">
        <f>STDEVP(B$6:B67)</f>
        <v>4.170688312372362</v>
      </c>
      <c r="AU66" s="16">
        <f>STDEVP(C$6:C67)</f>
        <v>5.085865213902688</v>
      </c>
      <c r="AV66" s="16">
        <f>STDEVP(D$6:D67)</f>
        <v>3.2153054887609342</v>
      </c>
      <c r="AW66" s="16">
        <f>STDEVP(E$6:E67)</f>
        <v>3.8466981124551856</v>
      </c>
      <c r="AX66" s="16">
        <f>STDEVP(F$6:F67)</f>
        <v>3.9410655816459776</v>
      </c>
      <c r="AY66" s="16">
        <f>STDEVP(G$6:G67)</f>
        <v>2.838159770783759</v>
      </c>
      <c r="AZ66" s="16">
        <f>STDEVP(H$6:H67)</f>
        <v>3.867101563926555</v>
      </c>
      <c r="BA66" s="16">
        <f>STDEVP(I$6:I67)</f>
        <v>0</v>
      </c>
      <c r="BB66" s="16">
        <f>STDEVP(J$6:J67)</f>
        <v>0</v>
      </c>
      <c r="BC66" s="16">
        <f>STDEVP(K$6:K67)</f>
        <v>21.51479901097917</v>
      </c>
      <c r="BE66" s="39">
        <f t="shared" si="11"/>
        <v>7</v>
      </c>
      <c r="BF66" s="39">
        <f t="shared" si="12"/>
        <v>9</v>
      </c>
      <c r="BG66" s="39">
        <f t="shared" si="13"/>
        <v>23</v>
      </c>
      <c r="BH66" s="39">
        <f t="shared" si="14"/>
        <v>10</v>
      </c>
      <c r="BI66" s="39">
        <f t="shared" si="15"/>
        <v>6</v>
      </c>
      <c r="BJ66" s="39">
        <f t="shared" si="16"/>
        <v>6</v>
      </c>
    </row>
    <row r="67" spans="2:62" ht="14.25">
      <c r="B67" s="3">
        <f>'原始数据表'!B67</f>
        <v>0</v>
      </c>
      <c r="C67" s="3">
        <f>'原始数据表'!C67</f>
        <v>0</v>
      </c>
      <c r="D67" s="3">
        <f>'原始数据表'!D67</f>
        <v>0</v>
      </c>
      <c r="E67" s="3">
        <f>'原始数据表'!E67</f>
        <v>0</v>
      </c>
      <c r="F67" s="3">
        <f>'原始数据表'!F67</f>
        <v>0</v>
      </c>
      <c r="G67" s="3">
        <f>'原始数据表'!G67</f>
        <v>0</v>
      </c>
      <c r="H67" s="3">
        <f>'原始数据表'!H67</f>
        <v>0</v>
      </c>
      <c r="I67" s="3">
        <f>'原始数据表'!I67</f>
        <v>0</v>
      </c>
      <c r="J67" s="3">
        <f>'原始数据表'!J67</f>
        <v>0</v>
      </c>
      <c r="K67" s="3">
        <f t="shared" si="0"/>
        <v>0</v>
      </c>
      <c r="L67">
        <v>62</v>
      </c>
      <c r="M67">
        <f ca="1" t="shared" si="1"/>
        <v>16</v>
      </c>
      <c r="N67">
        <f ca="1" t="shared" si="2"/>
        <v>22</v>
      </c>
      <c r="O67">
        <f ca="1" t="shared" si="3"/>
        <v>13</v>
      </c>
      <c r="P67">
        <f ca="1" t="shared" si="4"/>
        <v>12</v>
      </c>
      <c r="Q67">
        <f ca="1" t="shared" si="5"/>
        <v>13</v>
      </c>
      <c r="R67">
        <f ca="1" t="shared" si="6"/>
        <v>12</v>
      </c>
      <c r="S67">
        <f ca="1" t="shared" si="7"/>
        <v>12</v>
      </c>
      <c r="T67">
        <f ca="1" t="shared" si="8"/>
        <v>0</v>
      </c>
      <c r="U67">
        <f ca="1" t="shared" si="9"/>
        <v>0</v>
      </c>
      <c r="V67">
        <f ca="1" t="shared" si="10"/>
        <v>100</v>
      </c>
      <c r="X67">
        <f>AVERAGE(B$6:B68)</f>
        <v>10.206349206349206</v>
      </c>
      <c r="Y67">
        <f>AVERAGE(C$6:C68)</f>
        <v>12.936507936507937</v>
      </c>
      <c r="Z67">
        <f>AVERAGE(D$6:D68)</f>
        <v>8</v>
      </c>
      <c r="AA67">
        <f>AVERAGE(E$6:E68)</f>
        <v>7.777777777777778</v>
      </c>
      <c r="AB67">
        <f>AVERAGE(F$6:F68)</f>
        <v>7.857142857142857</v>
      </c>
      <c r="AC67">
        <f>AVERAGE(G$6:G68)</f>
        <v>6.7936507936507935</v>
      </c>
      <c r="AD67">
        <f>AVERAGE(H$6:H68)</f>
        <v>8.555555555555555</v>
      </c>
      <c r="AE67">
        <f>AVERAGE(I$6:I68)</f>
        <v>0</v>
      </c>
      <c r="AF67">
        <f>AVERAGE(J$6:J68)</f>
        <v>0</v>
      </c>
      <c r="AG67">
        <f>AVERAGE(K$6:K68)</f>
        <v>62.12698412698413</v>
      </c>
      <c r="AI67">
        <f>AVERAGE(M$6:M68)</f>
        <v>10.629032258064516</v>
      </c>
      <c r="AJ67">
        <f>AVERAGE(N$6:N68)</f>
        <v>13.5</v>
      </c>
      <c r="AK67">
        <f>AVERAGE(O$6:O68)</f>
        <v>8.338709677419354</v>
      </c>
      <c r="AL67">
        <f>AVERAGE(P$6:P68)</f>
        <v>8.096774193548388</v>
      </c>
      <c r="AM67">
        <f>AVERAGE(Q$6:Q68)</f>
        <v>8.193548387096774</v>
      </c>
      <c r="AN67">
        <f>AVERAGE(R$6:R68)</f>
        <v>7.096774193548387</v>
      </c>
      <c r="AO67">
        <f>AVERAGE(S$6:S68)</f>
        <v>8.887096774193548</v>
      </c>
      <c r="AP67">
        <f>AVERAGE(T$6:T68)</f>
        <v>0</v>
      </c>
      <c r="AQ67">
        <f>AVERAGE(U$6:U68)</f>
        <v>0</v>
      </c>
      <c r="AR67">
        <f>AVERAGE(V$6:V68)</f>
        <v>64.74193548387096</v>
      </c>
      <c r="AT67" s="16">
        <f>STDEVP(B$6:B68)</f>
        <v>4.335745592895055</v>
      </c>
      <c r="AU67" s="16">
        <f>STDEVP(C$6:C68)</f>
        <v>5.306100160815255</v>
      </c>
      <c r="AV67" s="16">
        <f>STDEVP(D$6:D68)</f>
        <v>3.3475885658708426</v>
      </c>
      <c r="AW67" s="16">
        <f>STDEVP(E$6:E68)</f>
        <v>3.9418166968102666</v>
      </c>
      <c r="AX67" s="16">
        <f>STDEVP(F$6:F68)</f>
        <v>4.034994317012354</v>
      </c>
      <c r="AY67" s="16">
        <f>STDEVP(G$6:G68)</f>
        <v>2.944776004949233</v>
      </c>
      <c r="AZ67" s="16">
        <f>STDEVP(H$6:H68)</f>
        <v>3.9871929011574756</v>
      </c>
      <c r="BA67" s="16">
        <f>STDEVP(I$6:I68)</f>
        <v>0</v>
      </c>
      <c r="BB67" s="16">
        <f>STDEVP(J$6:J68)</f>
        <v>0</v>
      </c>
      <c r="BC67" s="16">
        <f>STDEVP(K$6:K68)</f>
        <v>22.755074133938074</v>
      </c>
      <c r="BE67" s="39">
        <f t="shared" si="11"/>
        <v>8</v>
      </c>
      <c r="BF67" s="39">
        <f t="shared" si="12"/>
        <v>9</v>
      </c>
      <c r="BG67" s="39">
        <f t="shared" si="13"/>
        <v>23</v>
      </c>
      <c r="BH67" s="39">
        <f t="shared" si="14"/>
        <v>10</v>
      </c>
      <c r="BI67" s="39">
        <f t="shared" si="15"/>
        <v>6</v>
      </c>
      <c r="BJ67" s="39">
        <f t="shared" si="16"/>
        <v>6</v>
      </c>
    </row>
    <row r="68" spans="2:62" ht="14.25">
      <c r="B68" s="3">
        <f>'原始数据表'!B68</f>
        <v>0</v>
      </c>
      <c r="C68" s="3">
        <f>'原始数据表'!C68</f>
        <v>0</v>
      </c>
      <c r="D68" s="3">
        <f>'原始数据表'!D68</f>
        <v>0</v>
      </c>
      <c r="E68" s="3">
        <f>'原始数据表'!E68</f>
        <v>0</v>
      </c>
      <c r="F68" s="3">
        <f>'原始数据表'!F68</f>
        <v>0</v>
      </c>
      <c r="G68" s="3">
        <f>'原始数据表'!G68</f>
        <v>0</v>
      </c>
      <c r="H68" s="3">
        <f>'原始数据表'!H68</f>
        <v>0</v>
      </c>
      <c r="I68" s="3">
        <f>'原始数据表'!I68</f>
        <v>0</v>
      </c>
      <c r="J68" s="3">
        <f>'原始数据表'!J68</f>
        <v>0</v>
      </c>
      <c r="K68" s="3">
        <f t="shared" si="0"/>
        <v>0</v>
      </c>
      <c r="L68">
        <v>63</v>
      </c>
      <c r="M68">
        <f ca="1" t="shared" si="1"/>
        <v>0</v>
      </c>
      <c r="N68">
        <f ca="1" t="shared" si="2"/>
        <v>0</v>
      </c>
      <c r="O68">
        <f ca="1" t="shared" si="3"/>
        <v>0</v>
      </c>
      <c r="P68">
        <f ca="1" t="shared" si="4"/>
        <v>0</v>
      </c>
      <c r="Q68">
        <f ca="1" t="shared" si="5"/>
        <v>0</v>
      </c>
      <c r="R68">
        <f ca="1" t="shared" si="6"/>
        <v>0</v>
      </c>
      <c r="S68">
        <f ca="1" t="shared" si="7"/>
        <v>0</v>
      </c>
      <c r="T68">
        <f ca="1" t="shared" si="8"/>
        <v>0</v>
      </c>
      <c r="U68">
        <f ca="1" t="shared" si="9"/>
        <v>0</v>
      </c>
      <c r="V68">
        <f ca="1" t="shared" si="10"/>
        <v>0</v>
      </c>
      <c r="X68">
        <f>AVERAGE(B$6:B69)</f>
        <v>10.046875</v>
      </c>
      <c r="Y68">
        <f>AVERAGE(C$6:C69)</f>
        <v>12.734375</v>
      </c>
      <c r="Z68">
        <f>AVERAGE(D$6:D69)</f>
        <v>7.875</v>
      </c>
      <c r="AA68">
        <f>AVERAGE(E$6:E69)</f>
        <v>7.65625</v>
      </c>
      <c r="AB68">
        <f>AVERAGE(F$6:F69)</f>
        <v>7.734375</v>
      </c>
      <c r="AC68">
        <f>AVERAGE(G$6:G69)</f>
        <v>6.6875</v>
      </c>
      <c r="AD68">
        <f>AVERAGE(H$6:H69)</f>
        <v>8.421875</v>
      </c>
      <c r="AE68">
        <f>AVERAGE(I$6:I69)</f>
        <v>0</v>
      </c>
      <c r="AF68">
        <f>AVERAGE(J$6:J69)</f>
        <v>0</v>
      </c>
      <c r="AG68">
        <f>AVERAGE(K$6:K69)</f>
        <v>61.15625</v>
      </c>
      <c r="AI68">
        <f>AVERAGE(M$6:M69)</f>
        <v>10.46031746031746</v>
      </c>
      <c r="AJ68">
        <f>AVERAGE(N$6:N69)</f>
        <v>13.285714285714286</v>
      </c>
      <c r="AK68">
        <f>AVERAGE(O$6:O69)</f>
        <v>8.444444444444445</v>
      </c>
      <c r="AL68">
        <f>AVERAGE(P$6:P69)</f>
        <v>7.968253968253968</v>
      </c>
      <c r="AM68">
        <f>AVERAGE(Q$6:Q69)</f>
        <v>8.063492063492063</v>
      </c>
      <c r="AN68">
        <f>AVERAGE(R$6:R69)</f>
        <v>6.984126984126984</v>
      </c>
      <c r="AO68">
        <f>AVERAGE(S$6:S69)</f>
        <v>8.746031746031745</v>
      </c>
      <c r="AP68">
        <f>AVERAGE(T$6:T69)</f>
        <v>0</v>
      </c>
      <c r="AQ68">
        <f>AVERAGE(U$6:U69)</f>
        <v>0</v>
      </c>
      <c r="AR68">
        <f>AVERAGE(V$6:V69)</f>
        <v>63.714285714285715</v>
      </c>
      <c r="AT68" s="16">
        <f>STDEVP(B$6:B69)</f>
        <v>4.48410277919396</v>
      </c>
      <c r="AU68" s="16">
        <f>STDEVP(C$6:C69)</f>
        <v>5.503527810357189</v>
      </c>
      <c r="AV68" s="16">
        <f>STDEVP(D$6:D69)</f>
        <v>3.466356155965512</v>
      </c>
      <c r="AW68" s="16">
        <f>STDEVP(E$6:E69)</f>
        <v>4.0280995441398915</v>
      </c>
      <c r="AX68" s="16">
        <f>STDEVP(F$6:F69)</f>
        <v>4.12023280402637</v>
      </c>
      <c r="AY68" s="16">
        <f>STDEVP(G$6:G69)</f>
        <v>3.0407390137925354</v>
      </c>
      <c r="AZ68" s="16">
        <f>STDEVP(H$6:H69)</f>
        <v>4.0957473657899115</v>
      </c>
      <c r="BA68" s="16">
        <f>STDEVP(I$6:I69)</f>
        <v>0</v>
      </c>
      <c r="BB68" s="16">
        <f>STDEVP(J$6:J69)</f>
        <v>0</v>
      </c>
      <c r="BC68" s="16">
        <f>STDEVP(K$6:K69)</f>
        <v>23.85517419633527</v>
      </c>
      <c r="BE68" s="39">
        <f t="shared" si="11"/>
        <v>9</v>
      </c>
      <c r="BF68" s="39">
        <f t="shared" si="12"/>
        <v>9</v>
      </c>
      <c r="BG68" s="39">
        <f t="shared" si="13"/>
        <v>23</v>
      </c>
      <c r="BH68" s="39">
        <f t="shared" si="14"/>
        <v>10</v>
      </c>
      <c r="BI68" s="39">
        <f t="shared" si="15"/>
        <v>6</v>
      </c>
      <c r="BJ68" s="39">
        <f t="shared" si="16"/>
        <v>6</v>
      </c>
    </row>
    <row r="69" spans="2:62" ht="14.25">
      <c r="B69" s="3">
        <f>'原始数据表'!B69</f>
        <v>0</v>
      </c>
      <c r="C69" s="3">
        <f>'原始数据表'!C69</f>
        <v>0</v>
      </c>
      <c r="D69" s="3">
        <f>'原始数据表'!D69</f>
        <v>0</v>
      </c>
      <c r="E69" s="3">
        <f>'原始数据表'!E69</f>
        <v>0</v>
      </c>
      <c r="F69" s="3">
        <f>'原始数据表'!F69</f>
        <v>0</v>
      </c>
      <c r="G69" s="3">
        <f>'原始数据表'!G69</f>
        <v>0</v>
      </c>
      <c r="H69" s="3">
        <f>'原始数据表'!H69</f>
        <v>0</v>
      </c>
      <c r="I69" s="3">
        <f>'原始数据表'!I69</f>
        <v>0</v>
      </c>
      <c r="J69" s="3">
        <f>'原始数据表'!J69</f>
        <v>0</v>
      </c>
      <c r="K69" s="3">
        <f t="shared" si="0"/>
        <v>0</v>
      </c>
      <c r="L69">
        <v>64</v>
      </c>
      <c r="M69">
        <f ca="1" t="shared" si="1"/>
        <v>0</v>
      </c>
      <c r="N69">
        <f ca="1" t="shared" si="2"/>
        <v>0</v>
      </c>
      <c r="O69">
        <f ca="1" t="shared" si="3"/>
        <v>15</v>
      </c>
      <c r="P69">
        <f ca="1" t="shared" si="4"/>
        <v>0</v>
      </c>
      <c r="Q69">
        <f ca="1" t="shared" si="5"/>
        <v>0</v>
      </c>
      <c r="R69">
        <f ca="1" t="shared" si="6"/>
        <v>0</v>
      </c>
      <c r="S69">
        <f ca="1" t="shared" si="7"/>
        <v>0</v>
      </c>
      <c r="T69">
        <f ca="1" t="shared" si="8"/>
        <v>0</v>
      </c>
      <c r="U69">
        <f ca="1" t="shared" si="9"/>
        <v>0</v>
      </c>
      <c r="V69">
        <f ca="1" t="shared" si="10"/>
        <v>0</v>
      </c>
      <c r="X69">
        <f>AVERAGE(B$6:B70)</f>
        <v>9.892307692307693</v>
      </c>
      <c r="Y69">
        <f>AVERAGE(C$6:C70)</f>
        <v>12.538461538461538</v>
      </c>
      <c r="Z69">
        <f>AVERAGE(D$6:D70)</f>
        <v>7.753846153846154</v>
      </c>
      <c r="AA69">
        <f>AVERAGE(E$6:E70)</f>
        <v>7.538461538461538</v>
      </c>
      <c r="AB69">
        <f>AVERAGE(F$6:F70)</f>
        <v>7.615384615384615</v>
      </c>
      <c r="AC69">
        <f>AVERAGE(G$6:G70)</f>
        <v>6.584615384615384</v>
      </c>
      <c r="AD69">
        <f>AVERAGE(H$6:H70)</f>
        <v>8.292307692307693</v>
      </c>
      <c r="AE69">
        <f>AVERAGE(I$6:I70)</f>
        <v>0</v>
      </c>
      <c r="AF69">
        <f>AVERAGE(J$6:J70)</f>
        <v>0</v>
      </c>
      <c r="AG69">
        <f>AVERAGE(K$6:K70)</f>
        <v>60.215384615384615</v>
      </c>
      <c r="AI69">
        <f>AVERAGE(M$6:M70)</f>
        <v>10.296875</v>
      </c>
      <c r="AJ69">
        <f>AVERAGE(N$6:N70)</f>
        <v>14.015625</v>
      </c>
      <c r="AK69">
        <f>AVERAGE(O$6:O70)</f>
        <v>8.3125</v>
      </c>
      <c r="AL69">
        <f>AVERAGE(P$6:P70)</f>
        <v>7.84375</v>
      </c>
      <c r="AM69">
        <f>AVERAGE(Q$6:Q70)</f>
        <v>7.9375</v>
      </c>
      <c r="AN69">
        <f>AVERAGE(R$6:R70)</f>
        <v>6.875</v>
      </c>
      <c r="AO69">
        <f>AVERAGE(S$6:S70)</f>
        <v>8.609375</v>
      </c>
      <c r="AP69">
        <f>AVERAGE(T$6:T70)</f>
        <v>0</v>
      </c>
      <c r="AQ69">
        <f>AVERAGE(U$6:U70)</f>
        <v>0</v>
      </c>
      <c r="AR69">
        <f>AVERAGE(V$6:V70)</f>
        <v>62.71875</v>
      </c>
      <c r="AT69" s="16">
        <f>STDEVP(B$6:B70)</f>
        <v>4.618101764288596</v>
      </c>
      <c r="AU69" s="16">
        <f>STDEVP(C$6:C70)</f>
        <v>5.681486596026466</v>
      </c>
      <c r="AV69" s="16">
        <f>STDEVP(D$6:D70)</f>
        <v>3.57353851452491</v>
      </c>
      <c r="AW69" s="16">
        <f>STDEVP(E$6:E70)</f>
        <v>4.106568558473581</v>
      </c>
      <c r="AX69" s="16">
        <f>STDEVP(F$6:F70)</f>
        <v>4.197773430659154</v>
      </c>
      <c r="AY69" s="16">
        <f>STDEVP(G$6:G70)</f>
        <v>3.127507278192639</v>
      </c>
      <c r="AZ69" s="16">
        <f>STDEVP(H$6:H70)</f>
        <v>4.194219747454921</v>
      </c>
      <c r="BA69" s="16">
        <f>STDEVP(I$6:I70)</f>
        <v>0</v>
      </c>
      <c r="BB69" s="16">
        <f>STDEVP(J$6:J70)</f>
        <v>0</v>
      </c>
      <c r="BC69" s="16">
        <f>STDEVP(K$6:K70)</f>
        <v>24.838860563295572</v>
      </c>
      <c r="BE69" s="39">
        <f t="shared" si="11"/>
        <v>10</v>
      </c>
      <c r="BF69" s="39">
        <f t="shared" si="12"/>
        <v>9</v>
      </c>
      <c r="BG69" s="39">
        <f t="shared" si="13"/>
        <v>23</v>
      </c>
      <c r="BH69" s="39">
        <f t="shared" si="14"/>
        <v>10</v>
      </c>
      <c r="BI69" s="39">
        <f t="shared" si="15"/>
        <v>6</v>
      </c>
      <c r="BJ69" s="39">
        <f t="shared" si="16"/>
        <v>6</v>
      </c>
    </row>
    <row r="70" spans="2:62" ht="14.25">
      <c r="B70" s="3">
        <f>'原始数据表'!B70</f>
        <v>0</v>
      </c>
      <c r="C70" s="3">
        <f>'原始数据表'!C70</f>
        <v>0</v>
      </c>
      <c r="D70" s="3">
        <f>'原始数据表'!D70</f>
        <v>0</v>
      </c>
      <c r="E70" s="3">
        <f>'原始数据表'!E70</f>
        <v>0</v>
      </c>
      <c r="F70" s="3">
        <f>'原始数据表'!F70</f>
        <v>0</v>
      </c>
      <c r="G70" s="3">
        <f>'原始数据表'!G70</f>
        <v>0</v>
      </c>
      <c r="H70" s="3">
        <f>'原始数据表'!H70</f>
        <v>0</v>
      </c>
      <c r="I70" s="3">
        <f>'原始数据表'!I70</f>
        <v>0</v>
      </c>
      <c r="J70" s="3">
        <f>'原始数据表'!J70</f>
        <v>0</v>
      </c>
      <c r="K70" s="3">
        <f t="shared" si="0"/>
        <v>0</v>
      </c>
      <c r="L70">
        <v>65</v>
      </c>
      <c r="M70">
        <f ca="1" t="shared" si="1"/>
        <v>0</v>
      </c>
      <c r="N70">
        <f ca="1" t="shared" si="2"/>
        <v>60</v>
      </c>
      <c r="O70">
        <f ca="1" t="shared" si="3"/>
        <v>0</v>
      </c>
      <c r="P70">
        <f ca="1" t="shared" si="4"/>
        <v>0</v>
      </c>
      <c r="Q70">
        <f ca="1" t="shared" si="5"/>
        <v>0</v>
      </c>
      <c r="R70">
        <f ca="1" t="shared" si="6"/>
        <v>0</v>
      </c>
      <c r="S70">
        <f ca="1" t="shared" si="7"/>
        <v>0</v>
      </c>
      <c r="T70">
        <f ca="1" t="shared" si="8"/>
        <v>0</v>
      </c>
      <c r="U70">
        <f ca="1" t="shared" si="9"/>
        <v>0</v>
      </c>
      <c r="V70">
        <f ca="1" t="shared" si="10"/>
        <v>0</v>
      </c>
      <c r="X70">
        <f>AVERAGE(B$6:B71)</f>
        <v>9.742424242424242</v>
      </c>
      <c r="Y70">
        <f>AVERAGE(C$6:C71)</f>
        <v>12.348484848484848</v>
      </c>
      <c r="Z70">
        <f>AVERAGE(D$6:D71)</f>
        <v>7.636363636363637</v>
      </c>
      <c r="AA70">
        <f>AVERAGE(E$6:E71)</f>
        <v>7.424242424242424</v>
      </c>
      <c r="AB70">
        <f>AVERAGE(F$6:F71)</f>
        <v>7.5</v>
      </c>
      <c r="AC70">
        <f>AVERAGE(G$6:G71)</f>
        <v>6.484848484848484</v>
      </c>
      <c r="AD70">
        <f>AVERAGE(H$6:H71)</f>
        <v>8.166666666666666</v>
      </c>
      <c r="AE70">
        <f>AVERAGE(I$6:I71)</f>
        <v>0</v>
      </c>
      <c r="AF70">
        <f>AVERAGE(J$6:J71)</f>
        <v>0</v>
      </c>
      <c r="AG70">
        <f>AVERAGE(K$6:K71)</f>
        <v>59.303030303030305</v>
      </c>
      <c r="AI70" t="e">
        <f>AVERAGE(M$6:M71)</f>
        <v>#VALUE!</v>
      </c>
      <c r="AJ70" t="e">
        <f>AVERAGE(N$6:N71)</f>
        <v>#VALUE!</v>
      </c>
      <c r="AK70" t="e">
        <f>AVERAGE(O$6:O71)</f>
        <v>#VALUE!</v>
      </c>
      <c r="AL70" t="e">
        <f>AVERAGE(P$6:P71)</f>
        <v>#VALUE!</v>
      </c>
      <c r="AM70" t="e">
        <f>AVERAGE(Q$6:Q71)</f>
        <v>#VALUE!</v>
      </c>
      <c r="AN70" t="e">
        <f>AVERAGE(R$6:R71)</f>
        <v>#VALUE!</v>
      </c>
      <c r="AO70" t="e">
        <f>AVERAGE(S$6:S71)</f>
        <v>#VALUE!</v>
      </c>
      <c r="AP70" t="e">
        <f>AVERAGE(T$6:T71)</f>
        <v>#VALUE!</v>
      </c>
      <c r="AQ70" t="e">
        <f>AVERAGE(U$6:U71)</f>
        <v>#VALUE!</v>
      </c>
      <c r="AR70" t="e">
        <f>AVERAGE(V$6:V71)</f>
        <v>#VALUE!</v>
      </c>
      <c r="AT70" s="16">
        <f>STDEVP(B$6:B71)</f>
        <v>4.739615781834251</v>
      </c>
      <c r="AU70" s="16">
        <f>STDEVP(C$6:C71)</f>
        <v>5.842613633293943</v>
      </c>
      <c r="AV70" s="16">
        <f>STDEVP(D$6:D71)</f>
        <v>3.670671491852946</v>
      </c>
      <c r="AW70" s="16">
        <f>STDEVP(E$6:E71)</f>
        <v>4.1780835321755525</v>
      </c>
      <c r="AX70" s="16">
        <f>STDEVP(F$6:F71)</f>
        <v>4.268453697733755</v>
      </c>
      <c r="AY70" s="16">
        <f>STDEVP(G$6:G71)</f>
        <v>3.2062553644230594</v>
      </c>
      <c r="AZ70" s="16">
        <f>STDEVP(H$6:H71)</f>
        <v>4.2838078973046985</v>
      </c>
      <c r="BA70" s="16">
        <f>STDEVP(I$6:I71)</f>
        <v>0</v>
      </c>
      <c r="BB70" s="16">
        <f>STDEVP(J$6:J71)</f>
        <v>0</v>
      </c>
      <c r="BC70" s="16">
        <f>STDEVP(K$6:K71)</f>
        <v>25.724042342789502</v>
      </c>
      <c r="BE70" s="39">
        <f t="shared" si="11"/>
        <v>11</v>
      </c>
      <c r="BF70" s="39">
        <f t="shared" si="12"/>
        <v>9</v>
      </c>
      <c r="BG70" s="39">
        <f t="shared" si="13"/>
        <v>23</v>
      </c>
      <c r="BH70" s="39">
        <f t="shared" si="14"/>
        <v>10</v>
      </c>
      <c r="BI70" s="39">
        <f t="shared" si="15"/>
        <v>6</v>
      </c>
      <c r="BJ70" s="39">
        <f t="shared" si="16"/>
        <v>6</v>
      </c>
    </row>
    <row r="71" spans="2:62" ht="14.25">
      <c r="B71" s="3">
        <f>'原始数据表'!B71</f>
        <v>0</v>
      </c>
      <c r="C71" s="3">
        <f>'原始数据表'!C71</f>
        <v>0</v>
      </c>
      <c r="D71" s="3">
        <f>'原始数据表'!D71</f>
        <v>0</v>
      </c>
      <c r="E71" s="3">
        <f>'原始数据表'!E71</f>
        <v>0</v>
      </c>
      <c r="F71" s="3">
        <f>'原始数据表'!F71</f>
        <v>0</v>
      </c>
      <c r="G71" s="3">
        <f>'原始数据表'!G71</f>
        <v>0</v>
      </c>
      <c r="H71" s="3">
        <f>'原始数据表'!H71</f>
        <v>0</v>
      </c>
      <c r="I71" s="3">
        <f>'原始数据表'!I71</f>
        <v>0</v>
      </c>
      <c r="J71" s="3">
        <f>'原始数据表'!J71</f>
        <v>0</v>
      </c>
      <c r="K71" s="3">
        <f aca="true" t="shared" si="17" ref="K71:K134">SUM(B71:J71)</f>
        <v>0</v>
      </c>
      <c r="L71">
        <v>66</v>
      </c>
      <c r="M71" t="e">
        <f ca="1" t="shared" si="18" ref="M71:M134">INDIRECT(ADDRESS($C$1+6-$L71,2))</f>
        <v>#VALUE!</v>
      </c>
      <c r="N71" t="e">
        <f ca="1" t="shared" si="19" ref="N71:N134">INDIRECT(ADDRESS($C$1+6-$L71,3))</f>
        <v>#VALUE!</v>
      </c>
      <c r="O71" t="e">
        <f ca="1" t="shared" si="20" ref="O71:O134">INDIRECT(ADDRESS($C$1+6-$L71,4))</f>
        <v>#VALUE!</v>
      </c>
      <c r="P71" t="e">
        <f ca="1" t="shared" si="21" ref="P71:P134">INDIRECT(ADDRESS($C$1+6-$L71,5))</f>
        <v>#VALUE!</v>
      </c>
      <c r="Q71" t="e">
        <f ca="1" t="shared" si="22" ref="Q71:Q134">INDIRECT(ADDRESS($C$1+6-$L71,6))</f>
        <v>#VALUE!</v>
      </c>
      <c r="R71" t="e">
        <f ca="1" t="shared" si="23" ref="R71:R134">INDIRECT(ADDRESS($C$1+6-$L71,7))</f>
        <v>#VALUE!</v>
      </c>
      <c r="S71" t="e">
        <f ca="1" t="shared" si="24" ref="S71:S134">INDIRECT(ADDRESS($C$1+6-$L71,8))</f>
        <v>#VALUE!</v>
      </c>
      <c r="T71" t="e">
        <f ca="1" t="shared" si="25" ref="T71:T134">INDIRECT(ADDRESS($C$1+6-$L71,9))</f>
        <v>#VALUE!</v>
      </c>
      <c r="U71" t="e">
        <f ca="1" t="shared" si="26" ref="U71:U134">INDIRECT(ADDRESS($C$1+6-$L71,10))</f>
        <v>#VALUE!</v>
      </c>
      <c r="V71" t="e">
        <f ca="1" t="shared" si="27" ref="V71:V134">INDIRECT(ADDRESS($C$1+6-$L71,11))</f>
        <v>#VALUE!</v>
      </c>
      <c r="X71">
        <f>AVERAGE(B$6:B72)</f>
        <v>9.597014925373134</v>
      </c>
      <c r="Y71">
        <f>AVERAGE(C$6:C72)</f>
        <v>12.164179104477611</v>
      </c>
      <c r="Z71">
        <f>AVERAGE(D$6:D72)</f>
        <v>7.522388059701493</v>
      </c>
      <c r="AA71">
        <f>AVERAGE(E$6:E72)</f>
        <v>7.313432835820896</v>
      </c>
      <c r="AB71">
        <f>AVERAGE(F$6:F72)</f>
        <v>7.388059701492537</v>
      </c>
      <c r="AC71">
        <f>AVERAGE(G$6:G72)</f>
        <v>6.388059701492537</v>
      </c>
      <c r="AD71">
        <f>AVERAGE(H$6:H72)</f>
        <v>8.044776119402986</v>
      </c>
      <c r="AE71">
        <f>AVERAGE(I$6:I72)</f>
        <v>0</v>
      </c>
      <c r="AF71">
        <f>AVERAGE(J$6:J72)</f>
        <v>0</v>
      </c>
      <c r="AG71">
        <f>AVERAGE(K$6:K72)</f>
        <v>58.417910447761194</v>
      </c>
      <c r="AI71" t="e">
        <f>AVERAGE(M$6:M72)</f>
        <v>#VALUE!</v>
      </c>
      <c r="AJ71" t="e">
        <f>AVERAGE(N$6:N72)</f>
        <v>#VALUE!</v>
      </c>
      <c r="AK71" t="e">
        <f>AVERAGE(O$6:O72)</f>
        <v>#VALUE!</v>
      </c>
      <c r="AL71" t="e">
        <f>AVERAGE(P$6:P72)</f>
        <v>#VALUE!</v>
      </c>
      <c r="AM71" t="e">
        <f>AVERAGE(Q$6:Q72)</f>
        <v>#VALUE!</v>
      </c>
      <c r="AN71" t="e">
        <f>AVERAGE(R$6:R72)</f>
        <v>#VALUE!</v>
      </c>
      <c r="AO71" t="e">
        <f>AVERAGE(S$6:S72)</f>
        <v>#VALUE!</v>
      </c>
      <c r="AP71" t="e">
        <f>AVERAGE(T$6:T72)</f>
        <v>#VALUE!</v>
      </c>
      <c r="AQ71" t="e">
        <f>AVERAGE(U$6:U72)</f>
        <v>#VALUE!</v>
      </c>
      <c r="AR71" t="e">
        <f>AVERAGE(V$6:V72)</f>
        <v>#VALUE!</v>
      </c>
      <c r="AT71" s="16">
        <f>STDEVP(B$6:B72)</f>
        <v>4.850172181872216</v>
      </c>
      <c r="AU71" s="16">
        <f>STDEVP(C$6:C72)</f>
        <v>5.98903728571735</v>
      </c>
      <c r="AV71" s="16">
        <f>STDEVP(D$6:D72)</f>
        <v>3.7590019672392003</v>
      </c>
      <c r="AW71" s="16">
        <f>STDEVP(E$6:E72)</f>
        <v>4.243375716262887</v>
      </c>
      <c r="AX71" s="16">
        <f>STDEVP(F$6:F72)</f>
        <v>4.332987745471464</v>
      </c>
      <c r="AY71" s="16">
        <f>STDEVP(G$6:G72)</f>
        <v>3.277946316847978</v>
      </c>
      <c r="AZ71" s="16">
        <f>STDEVP(H$6:H72)</f>
        <v>4.365512179764079</v>
      </c>
      <c r="BA71" s="16">
        <f>STDEVP(I$6:I72)</f>
        <v>0</v>
      </c>
      <c r="BB71" s="16">
        <f>STDEVP(J$6:J72)</f>
        <v>0</v>
      </c>
      <c r="BC71" s="16">
        <f>STDEVP(K$6:K72)</f>
        <v>26.524643148235455</v>
      </c>
      <c r="BE71" s="39">
        <f aca="true" t="shared" si="28" ref="BE71:BE134">IF($K71&lt;50,BE70+1,BE70)</f>
        <v>12</v>
      </c>
      <c r="BF71" s="39">
        <f aca="true" t="shared" si="29" ref="BF71:BF134">IF(AND(($K71&gt;=50),($K71&lt;60)),BF70+1,BF70)</f>
        <v>9</v>
      </c>
      <c r="BG71" s="39">
        <f aca="true" t="shared" si="30" ref="BG71:BG134">IF(AND(($K71&gt;=60),($K71&lt;70)),BG70+1,BG70)</f>
        <v>23</v>
      </c>
      <c r="BH71" s="39">
        <f aca="true" t="shared" si="31" ref="BH71:BH134">IF(AND(($K71&gt;=70),($K71&lt;80)),BH70+1,BH70)</f>
        <v>10</v>
      </c>
      <c r="BI71" s="39">
        <f aca="true" t="shared" si="32" ref="BI71:BI134">IF(AND(($K71&gt;=80),($K71&lt;90)),BI70+1,BI70)</f>
        <v>6</v>
      </c>
      <c r="BJ71" s="39">
        <f aca="true" t="shared" si="33" ref="BJ71:BJ134">IF(AND(($K71&gt;=90),($K71&lt;101)),BJ70+1,BJ70)</f>
        <v>6</v>
      </c>
    </row>
    <row r="72" spans="2:62" ht="14.25">
      <c r="B72" s="3">
        <f>'原始数据表'!B72</f>
        <v>0</v>
      </c>
      <c r="C72" s="3">
        <f>'原始数据表'!C72</f>
        <v>0</v>
      </c>
      <c r="D72" s="3">
        <f>'原始数据表'!D72</f>
        <v>0</v>
      </c>
      <c r="E72" s="3">
        <f>'原始数据表'!E72</f>
        <v>0</v>
      </c>
      <c r="F72" s="3">
        <f>'原始数据表'!F72</f>
        <v>0</v>
      </c>
      <c r="G72" s="3">
        <f>'原始数据表'!G72</f>
        <v>0</v>
      </c>
      <c r="H72" s="3">
        <f>'原始数据表'!H72</f>
        <v>0</v>
      </c>
      <c r="I72" s="3">
        <f>'原始数据表'!I72</f>
        <v>0</v>
      </c>
      <c r="J72" s="3">
        <f>'原始数据表'!J72</f>
        <v>0</v>
      </c>
      <c r="K72" s="3">
        <f t="shared" si="17"/>
        <v>0</v>
      </c>
      <c r="L72">
        <v>67</v>
      </c>
      <c r="M72" t="e">
        <f ca="1" t="shared" si="18"/>
        <v>#VALUE!</v>
      </c>
      <c r="N72" t="e">
        <f ca="1" t="shared" si="19"/>
        <v>#VALUE!</v>
      </c>
      <c r="O72" t="e">
        <f ca="1" t="shared" si="20"/>
        <v>#VALUE!</v>
      </c>
      <c r="P72" t="e">
        <f ca="1" t="shared" si="21"/>
        <v>#VALUE!</v>
      </c>
      <c r="Q72" t="e">
        <f ca="1" t="shared" si="22"/>
        <v>#VALUE!</v>
      </c>
      <c r="R72" t="e">
        <f ca="1" t="shared" si="23"/>
        <v>#VALUE!</v>
      </c>
      <c r="S72" t="e">
        <f ca="1" t="shared" si="24"/>
        <v>#VALUE!</v>
      </c>
      <c r="T72" t="e">
        <f ca="1" t="shared" si="25"/>
        <v>#VALUE!</v>
      </c>
      <c r="U72" t="e">
        <f ca="1" t="shared" si="26"/>
        <v>#VALUE!</v>
      </c>
      <c r="V72" t="e">
        <f ca="1" t="shared" si="27"/>
        <v>#VALUE!</v>
      </c>
      <c r="X72">
        <f>AVERAGE(B$6:B73)</f>
        <v>9.455882352941176</v>
      </c>
      <c r="Y72">
        <f>AVERAGE(C$6:C73)</f>
        <v>11.985294117647058</v>
      </c>
      <c r="Z72">
        <f>AVERAGE(D$6:D73)</f>
        <v>7.411764705882353</v>
      </c>
      <c r="AA72">
        <f>AVERAGE(E$6:E73)</f>
        <v>7.205882352941177</v>
      </c>
      <c r="AB72">
        <f>AVERAGE(F$6:F73)</f>
        <v>7.279411764705882</v>
      </c>
      <c r="AC72">
        <f>AVERAGE(G$6:G73)</f>
        <v>6.294117647058823</v>
      </c>
      <c r="AD72">
        <f>AVERAGE(H$6:H73)</f>
        <v>7.926470588235294</v>
      </c>
      <c r="AE72">
        <f>AVERAGE(I$6:I73)</f>
        <v>0</v>
      </c>
      <c r="AF72">
        <f>AVERAGE(J$6:J73)</f>
        <v>0</v>
      </c>
      <c r="AG72">
        <f>AVERAGE(K$6:K73)</f>
        <v>57.55882352941177</v>
      </c>
      <c r="AI72" t="e">
        <f>AVERAGE(M$6:M73)</f>
        <v>#VALUE!</v>
      </c>
      <c r="AJ72" t="e">
        <f>AVERAGE(N$6:N73)</f>
        <v>#VALUE!</v>
      </c>
      <c r="AK72" t="e">
        <f>AVERAGE(O$6:O73)</f>
        <v>#VALUE!</v>
      </c>
      <c r="AL72" t="e">
        <f>AVERAGE(P$6:P73)</f>
        <v>#VALUE!</v>
      </c>
      <c r="AM72" t="e">
        <f>AVERAGE(Q$6:Q73)</f>
        <v>#VALUE!</v>
      </c>
      <c r="AN72" t="e">
        <f>AVERAGE(R$6:R73)</f>
        <v>#VALUE!</v>
      </c>
      <c r="AO72" t="e">
        <f>AVERAGE(S$6:S73)</f>
        <v>#VALUE!</v>
      </c>
      <c r="AP72" t="e">
        <f>AVERAGE(T$6:T73)</f>
        <v>#VALUE!</v>
      </c>
      <c r="AQ72" t="e">
        <f>AVERAGE(U$6:U73)</f>
        <v>#VALUE!</v>
      </c>
      <c r="AR72" t="e">
        <f>AVERAGE(V$6:V73)</f>
        <v>#VALUE!</v>
      </c>
      <c r="AT72" s="16">
        <f>STDEVP(B$6:B73)</f>
        <v>4.951036206247227</v>
      </c>
      <c r="AU72" s="16">
        <f>STDEVP(C$6:C73)</f>
        <v>6.122505847663297</v>
      </c>
      <c r="AV72" s="16">
        <f>STDEVP(D$6:D73)</f>
        <v>3.839559158662876</v>
      </c>
      <c r="AW72" s="16">
        <f>STDEVP(E$6:E73)</f>
        <v>4.3030728539218535</v>
      </c>
      <c r="AX72" s="16">
        <f>STDEVP(F$6:F73)</f>
        <v>4.391989995954849</v>
      </c>
      <c r="AY72" s="16">
        <f>STDEVP(G$6:G73)</f>
        <v>3.3433816252473365</v>
      </c>
      <c r="AZ72" s="16">
        <f>STDEVP(H$6:H73)</f>
        <v>4.440178111393692</v>
      </c>
      <c r="BA72" s="16">
        <f>STDEVP(I$6:I73)</f>
        <v>0</v>
      </c>
      <c r="BB72" s="16">
        <f>STDEVP(J$6:J73)</f>
        <v>0</v>
      </c>
      <c r="BC72" s="16">
        <f>STDEVP(K$6:K73)</f>
        <v>27.251757824005956</v>
      </c>
      <c r="BE72" s="39">
        <f t="shared" si="28"/>
        <v>13</v>
      </c>
      <c r="BF72" s="39">
        <f t="shared" si="29"/>
        <v>9</v>
      </c>
      <c r="BG72" s="39">
        <f t="shared" si="30"/>
        <v>23</v>
      </c>
      <c r="BH72" s="39">
        <f t="shared" si="31"/>
        <v>10</v>
      </c>
      <c r="BI72" s="39">
        <f t="shared" si="32"/>
        <v>6</v>
      </c>
      <c r="BJ72" s="39">
        <f t="shared" si="33"/>
        <v>6</v>
      </c>
    </row>
    <row r="73" spans="2:62" ht="14.25">
      <c r="B73" s="3">
        <f>'原始数据表'!B73</f>
        <v>0</v>
      </c>
      <c r="C73" s="3">
        <f>'原始数据表'!C73</f>
        <v>0</v>
      </c>
      <c r="D73" s="3">
        <f>'原始数据表'!D73</f>
        <v>0</v>
      </c>
      <c r="E73" s="3">
        <f>'原始数据表'!E73</f>
        <v>0</v>
      </c>
      <c r="F73" s="3">
        <f>'原始数据表'!F73</f>
        <v>0</v>
      </c>
      <c r="G73" s="3">
        <f>'原始数据表'!G73</f>
        <v>0</v>
      </c>
      <c r="H73" s="3">
        <f>'原始数据表'!H73</f>
        <v>0</v>
      </c>
      <c r="I73" s="3">
        <f>'原始数据表'!I73</f>
        <v>0</v>
      </c>
      <c r="J73" s="3">
        <f>'原始数据表'!J73</f>
        <v>0</v>
      </c>
      <c r="K73" s="3">
        <f t="shared" si="17"/>
        <v>0</v>
      </c>
      <c r="L73">
        <v>68</v>
      </c>
      <c r="M73" t="e">
        <f ca="1" t="shared" si="18"/>
        <v>#VALUE!</v>
      </c>
      <c r="N73" t="e">
        <f ca="1" t="shared" si="19"/>
        <v>#VALUE!</v>
      </c>
      <c r="O73" t="e">
        <f ca="1" t="shared" si="20"/>
        <v>#VALUE!</v>
      </c>
      <c r="P73" t="e">
        <f ca="1" t="shared" si="21"/>
        <v>#VALUE!</v>
      </c>
      <c r="Q73" t="e">
        <f ca="1" t="shared" si="22"/>
        <v>#VALUE!</v>
      </c>
      <c r="R73" t="e">
        <f ca="1" t="shared" si="23"/>
        <v>#VALUE!</v>
      </c>
      <c r="S73" t="e">
        <f ca="1" t="shared" si="24"/>
        <v>#VALUE!</v>
      </c>
      <c r="T73" t="e">
        <f ca="1" t="shared" si="25"/>
        <v>#VALUE!</v>
      </c>
      <c r="U73" t="e">
        <f ca="1" t="shared" si="26"/>
        <v>#VALUE!</v>
      </c>
      <c r="V73" t="e">
        <f ca="1" t="shared" si="27"/>
        <v>#VALUE!</v>
      </c>
      <c r="X73">
        <f>AVERAGE(B$6:B74)</f>
        <v>9.318840579710145</v>
      </c>
      <c r="Y73">
        <f>AVERAGE(C$6:C74)</f>
        <v>11.81159420289855</v>
      </c>
      <c r="Z73">
        <f>AVERAGE(D$6:D74)</f>
        <v>7.304347826086956</v>
      </c>
      <c r="AA73">
        <f>AVERAGE(E$6:E74)</f>
        <v>7.101449275362318</v>
      </c>
      <c r="AB73">
        <f>AVERAGE(F$6:F74)</f>
        <v>7.173913043478261</v>
      </c>
      <c r="AC73">
        <f>AVERAGE(G$6:G74)</f>
        <v>6.202898550724638</v>
      </c>
      <c r="AD73">
        <f>AVERAGE(H$6:H74)</f>
        <v>7.811594202898551</v>
      </c>
      <c r="AE73">
        <f>AVERAGE(I$6:I74)</f>
        <v>0</v>
      </c>
      <c r="AF73">
        <f>AVERAGE(J$6:J74)</f>
        <v>0</v>
      </c>
      <c r="AG73">
        <f>AVERAGE(K$6:K74)</f>
        <v>56.72463768115942</v>
      </c>
      <c r="AI73" t="e">
        <f>AVERAGE(M$6:M74)</f>
        <v>#VALUE!</v>
      </c>
      <c r="AJ73" t="e">
        <f>AVERAGE(N$6:N74)</f>
        <v>#VALUE!</v>
      </c>
      <c r="AK73" t="e">
        <f>AVERAGE(O$6:O74)</f>
        <v>#VALUE!</v>
      </c>
      <c r="AL73" t="e">
        <f>AVERAGE(P$6:P74)</f>
        <v>#VALUE!</v>
      </c>
      <c r="AM73" t="e">
        <f>AVERAGE(Q$6:Q74)</f>
        <v>#VALUE!</v>
      </c>
      <c r="AN73" t="e">
        <f>AVERAGE(R$6:R74)</f>
        <v>#VALUE!</v>
      </c>
      <c r="AO73" t="e">
        <f>AVERAGE(S$6:S74)</f>
        <v>#VALUE!</v>
      </c>
      <c r="AP73" t="e">
        <f>AVERAGE(T$6:T74)</f>
        <v>#VALUE!</v>
      </c>
      <c r="AQ73" t="e">
        <f>AVERAGE(U$6:U74)</f>
        <v>#VALUE!</v>
      </c>
      <c r="AR73" t="e">
        <f>AVERAGE(V$6:V74)</f>
        <v>#VALUE!</v>
      </c>
      <c r="AT73" s="16">
        <f>STDEVP(B$6:B74)</f>
        <v>5.0432700273521025</v>
      </c>
      <c r="AU73" s="16">
        <f>STDEVP(C$6:C74)</f>
        <v>6.244476660446811</v>
      </c>
      <c r="AV73" s="16">
        <f>STDEVP(D$6:D74)</f>
        <v>3.9132045055434324</v>
      </c>
      <c r="AW73" s="16">
        <f>STDEVP(E$6:E74)</f>
        <v>4.357718215365521</v>
      </c>
      <c r="AX73" s="16">
        <f>STDEVP(F$6:F74)</f>
        <v>4.445993218908852</v>
      </c>
      <c r="AY73" s="16">
        <f>STDEVP(G$6:G74)</f>
        <v>3.403236780465171</v>
      </c>
      <c r="AZ73" s="16">
        <f>STDEVP(H$6:H74)</f>
        <v>4.508527708265557</v>
      </c>
      <c r="BA73" s="16">
        <f>STDEVP(I$6:I74)</f>
        <v>0</v>
      </c>
      <c r="BB73" s="16">
        <f>STDEVP(J$6:J74)</f>
        <v>0</v>
      </c>
      <c r="BC73" s="16">
        <f>STDEVP(K$6:K74)</f>
        <v>27.91440543278374</v>
      </c>
      <c r="BE73" s="39">
        <f t="shared" si="28"/>
        <v>14</v>
      </c>
      <c r="BF73" s="39">
        <f t="shared" si="29"/>
        <v>9</v>
      </c>
      <c r="BG73" s="39">
        <f t="shared" si="30"/>
        <v>23</v>
      </c>
      <c r="BH73" s="39">
        <f t="shared" si="31"/>
        <v>10</v>
      </c>
      <c r="BI73" s="39">
        <f t="shared" si="32"/>
        <v>6</v>
      </c>
      <c r="BJ73" s="39">
        <f t="shared" si="33"/>
        <v>6</v>
      </c>
    </row>
    <row r="74" spans="2:62" ht="14.25">
      <c r="B74" s="3">
        <f>'原始数据表'!B74</f>
        <v>0</v>
      </c>
      <c r="C74" s="3">
        <f>'原始数据表'!C74</f>
        <v>0</v>
      </c>
      <c r="D74" s="3">
        <f>'原始数据表'!D74</f>
        <v>0</v>
      </c>
      <c r="E74" s="3">
        <f>'原始数据表'!E74</f>
        <v>0</v>
      </c>
      <c r="F74" s="3">
        <f>'原始数据表'!F74</f>
        <v>0</v>
      </c>
      <c r="G74" s="3">
        <f>'原始数据表'!G74</f>
        <v>0</v>
      </c>
      <c r="H74" s="3">
        <f>'原始数据表'!H74</f>
        <v>0</v>
      </c>
      <c r="I74" s="3">
        <f>'原始数据表'!I74</f>
        <v>0</v>
      </c>
      <c r="J74" s="3">
        <f>'原始数据表'!J74</f>
        <v>0</v>
      </c>
      <c r="K74" s="3">
        <f t="shared" si="17"/>
        <v>0</v>
      </c>
      <c r="L74">
        <v>69</v>
      </c>
      <c r="M74" t="e">
        <f ca="1" t="shared" si="18"/>
        <v>#VALUE!</v>
      </c>
      <c r="N74" t="e">
        <f ca="1" t="shared" si="19"/>
        <v>#VALUE!</v>
      </c>
      <c r="O74" t="e">
        <f ca="1" t="shared" si="20"/>
        <v>#VALUE!</v>
      </c>
      <c r="P74" t="e">
        <f ca="1" t="shared" si="21"/>
        <v>#VALUE!</v>
      </c>
      <c r="Q74" t="e">
        <f ca="1" t="shared" si="22"/>
        <v>#VALUE!</v>
      </c>
      <c r="R74" t="e">
        <f ca="1" t="shared" si="23"/>
        <v>#VALUE!</v>
      </c>
      <c r="S74" t="e">
        <f ca="1" t="shared" si="24"/>
        <v>#VALUE!</v>
      </c>
      <c r="T74" t="e">
        <f ca="1" t="shared" si="25"/>
        <v>#VALUE!</v>
      </c>
      <c r="U74" t="e">
        <f ca="1" t="shared" si="26"/>
        <v>#VALUE!</v>
      </c>
      <c r="V74" t="e">
        <f ca="1" t="shared" si="27"/>
        <v>#VALUE!</v>
      </c>
      <c r="X74">
        <f>AVERAGE(B$6:B75)</f>
        <v>9.185714285714285</v>
      </c>
      <c r="Y74">
        <f>AVERAGE(C$6:C75)</f>
        <v>11.642857142857142</v>
      </c>
      <c r="Z74">
        <f>AVERAGE(D$6:D75)</f>
        <v>7.2</v>
      </c>
      <c r="AA74">
        <f>AVERAGE(E$6:E75)</f>
        <v>7</v>
      </c>
      <c r="AB74">
        <f>AVERAGE(F$6:F75)</f>
        <v>7.071428571428571</v>
      </c>
      <c r="AC74">
        <f>AVERAGE(G$6:G75)</f>
        <v>6.114285714285714</v>
      </c>
      <c r="AD74">
        <f>AVERAGE(H$6:H75)</f>
        <v>7.7</v>
      </c>
      <c r="AE74">
        <f>AVERAGE(I$6:I75)</f>
        <v>0</v>
      </c>
      <c r="AF74">
        <f>AVERAGE(J$6:J75)</f>
        <v>0</v>
      </c>
      <c r="AG74">
        <f>AVERAGE(K$6:K75)</f>
        <v>55.91428571428571</v>
      </c>
      <c r="AI74" t="e">
        <f>AVERAGE(M$6:M75)</f>
        <v>#VALUE!</v>
      </c>
      <c r="AJ74" t="e">
        <f>AVERAGE(N$6:N75)</f>
        <v>#VALUE!</v>
      </c>
      <c r="AK74" t="e">
        <f>AVERAGE(O$6:O75)</f>
        <v>#VALUE!</v>
      </c>
      <c r="AL74" t="e">
        <f>AVERAGE(P$6:P75)</f>
        <v>#VALUE!</v>
      </c>
      <c r="AM74" t="e">
        <f>AVERAGE(Q$6:Q75)</f>
        <v>#VALUE!</v>
      </c>
      <c r="AN74" t="e">
        <f>AVERAGE(R$6:R75)</f>
        <v>#VALUE!</v>
      </c>
      <c r="AO74" t="e">
        <f>AVERAGE(S$6:S75)</f>
        <v>#VALUE!</v>
      </c>
      <c r="AP74" t="e">
        <f>AVERAGE(T$6:T75)</f>
        <v>#VALUE!</v>
      </c>
      <c r="AQ74" t="e">
        <f>AVERAGE(U$6:U75)</f>
        <v>#VALUE!</v>
      </c>
      <c r="AR74" t="e">
        <f>AVERAGE(V$6:V75)</f>
        <v>#VALUE!</v>
      </c>
      <c r="AT74" s="16">
        <f>STDEVP(B$6:B75)</f>
        <v>5.127775505290092</v>
      </c>
      <c r="AU74" s="16">
        <f>STDEVP(C$6:C75)</f>
        <v>6.356179702318309</v>
      </c>
      <c r="AV74" s="16">
        <f>STDEVP(D$6:D75)</f>
        <v>3.9806675678476697</v>
      </c>
      <c r="AW74" s="16">
        <f>STDEVP(E$6:E75)</f>
        <v>4.4077853201547175</v>
      </c>
      <c r="AX74" s="16">
        <f>STDEVP(F$6:F75)</f>
        <v>4.495462565017018</v>
      </c>
      <c r="AY74" s="16">
        <f>STDEVP(G$6:G75)</f>
        <v>3.4580872381909016</v>
      </c>
      <c r="AZ74" s="16">
        <f>STDEVP(H$6:H75)</f>
        <v>4.571183029119955</v>
      </c>
      <c r="BA74" s="16">
        <f>STDEVP(I$6:I75)</f>
        <v>0</v>
      </c>
      <c r="BB74" s="16">
        <f>STDEVP(J$6:J75)</f>
        <v>0</v>
      </c>
      <c r="BC74" s="16">
        <f>STDEVP(K$6:K75)</f>
        <v>28.520039499643485</v>
      </c>
      <c r="BE74" s="39">
        <f t="shared" si="28"/>
        <v>15</v>
      </c>
      <c r="BF74" s="39">
        <f t="shared" si="29"/>
        <v>9</v>
      </c>
      <c r="BG74" s="39">
        <f t="shared" si="30"/>
        <v>23</v>
      </c>
      <c r="BH74" s="39">
        <f t="shared" si="31"/>
        <v>10</v>
      </c>
      <c r="BI74" s="39">
        <f t="shared" si="32"/>
        <v>6</v>
      </c>
      <c r="BJ74" s="39">
        <f t="shared" si="33"/>
        <v>6</v>
      </c>
    </row>
    <row r="75" spans="2:62" ht="14.25">
      <c r="B75" s="3">
        <f>'原始数据表'!B75</f>
        <v>0</v>
      </c>
      <c r="C75" s="3">
        <f>'原始数据表'!C75</f>
        <v>0</v>
      </c>
      <c r="D75" s="3">
        <f>'原始数据表'!D75</f>
        <v>0</v>
      </c>
      <c r="E75" s="3">
        <f>'原始数据表'!E75</f>
        <v>0</v>
      </c>
      <c r="F75" s="3">
        <f>'原始数据表'!F75</f>
        <v>0</v>
      </c>
      <c r="G75" s="3">
        <f>'原始数据表'!G75</f>
        <v>0</v>
      </c>
      <c r="H75" s="3">
        <f>'原始数据表'!H75</f>
        <v>0</v>
      </c>
      <c r="I75" s="3">
        <f>'原始数据表'!I75</f>
        <v>0</v>
      </c>
      <c r="J75" s="3">
        <f>'原始数据表'!J75</f>
        <v>0</v>
      </c>
      <c r="K75" s="3">
        <f t="shared" si="17"/>
        <v>0</v>
      </c>
      <c r="L75">
        <v>70</v>
      </c>
      <c r="M75" t="e">
        <f ca="1" t="shared" si="18"/>
        <v>#VALUE!</v>
      </c>
      <c r="N75" t="e">
        <f ca="1" t="shared" si="19"/>
        <v>#VALUE!</v>
      </c>
      <c r="O75" t="e">
        <f ca="1" t="shared" si="20"/>
        <v>#VALUE!</v>
      </c>
      <c r="P75" t="e">
        <f ca="1" t="shared" si="21"/>
        <v>#VALUE!</v>
      </c>
      <c r="Q75" t="e">
        <f ca="1" t="shared" si="22"/>
        <v>#VALUE!</v>
      </c>
      <c r="R75" t="e">
        <f ca="1" t="shared" si="23"/>
        <v>#VALUE!</v>
      </c>
      <c r="S75" t="e">
        <f ca="1" t="shared" si="24"/>
        <v>#VALUE!</v>
      </c>
      <c r="T75" t="e">
        <f ca="1" t="shared" si="25"/>
        <v>#VALUE!</v>
      </c>
      <c r="U75" t="e">
        <f ca="1" t="shared" si="26"/>
        <v>#VALUE!</v>
      </c>
      <c r="V75" t="e">
        <f ca="1" t="shared" si="27"/>
        <v>#VALUE!</v>
      </c>
      <c r="X75">
        <f>AVERAGE(B$6:B76)</f>
        <v>9.056338028169014</v>
      </c>
      <c r="Y75">
        <f>AVERAGE(C$6:C76)</f>
        <v>11.47887323943662</v>
      </c>
      <c r="Z75">
        <f>AVERAGE(D$6:D76)</f>
        <v>7.098591549295775</v>
      </c>
      <c r="AA75">
        <f>AVERAGE(E$6:E76)</f>
        <v>6.901408450704225</v>
      </c>
      <c r="AB75">
        <f>AVERAGE(F$6:F76)</f>
        <v>6.971830985915493</v>
      </c>
      <c r="AC75">
        <f>AVERAGE(G$6:G76)</f>
        <v>6.028169014084507</v>
      </c>
      <c r="AD75">
        <f>AVERAGE(H$6:H76)</f>
        <v>7.591549295774648</v>
      </c>
      <c r="AE75">
        <f>AVERAGE(I$6:I76)</f>
        <v>0</v>
      </c>
      <c r="AF75">
        <f>AVERAGE(J$6:J76)</f>
        <v>0</v>
      </c>
      <c r="AG75">
        <f>AVERAGE(K$6:K76)</f>
        <v>55.12676056338028</v>
      </c>
      <c r="AI75" t="e">
        <f>AVERAGE(M$6:M76)</f>
        <v>#VALUE!</v>
      </c>
      <c r="AJ75" t="e">
        <f>AVERAGE(N$6:N76)</f>
        <v>#VALUE!</v>
      </c>
      <c r="AK75" t="e">
        <f>AVERAGE(O$6:O76)</f>
        <v>#VALUE!</v>
      </c>
      <c r="AL75" t="e">
        <f>AVERAGE(P$6:P76)</f>
        <v>#VALUE!</v>
      </c>
      <c r="AM75" t="e">
        <f>AVERAGE(Q$6:Q76)</f>
        <v>#VALUE!</v>
      </c>
      <c r="AN75" t="e">
        <f>AVERAGE(R$6:R76)</f>
        <v>#VALUE!</v>
      </c>
      <c r="AO75" t="e">
        <f>AVERAGE(S$6:S76)</f>
        <v>#VALUE!</v>
      </c>
      <c r="AP75" t="e">
        <f>AVERAGE(T$6:T76)</f>
        <v>#VALUE!</v>
      </c>
      <c r="AQ75" t="e">
        <f>AVERAGE(U$6:U76)</f>
        <v>#VALUE!</v>
      </c>
      <c r="AR75" t="e">
        <f>AVERAGE(V$6:V76)</f>
        <v>#VALUE!</v>
      </c>
      <c r="AT75" s="16">
        <f>STDEVP(B$6:B76)</f>
        <v>5.205325885655749</v>
      </c>
      <c r="AU75" s="16">
        <f>STDEVP(C$6:C76)</f>
        <v>6.458664133734038</v>
      </c>
      <c r="AV75" s="16">
        <f>STDEVP(D$6:D76)</f>
        <v>4.042572495634902</v>
      </c>
      <c r="AW75" s="16">
        <f>STDEVP(E$6:E76)</f>
        <v>4.453689496242713</v>
      </c>
      <c r="AX75" s="16">
        <f>STDEVP(F$6:F76)</f>
        <v>4.5408066261959075</v>
      </c>
      <c r="AY75" s="16">
        <f>STDEVP(G$6:G76)</f>
        <v>3.5084278048115913</v>
      </c>
      <c r="AZ75" s="16">
        <f>STDEVP(H$6:H76)</f>
        <v>4.6286841886212615</v>
      </c>
      <c r="BA75" s="16">
        <f>STDEVP(I$6:I76)</f>
        <v>0</v>
      </c>
      <c r="BB75" s="16">
        <f>STDEVP(J$6:J76)</f>
        <v>0</v>
      </c>
      <c r="BC75" s="16">
        <f>STDEVP(K$6:K76)</f>
        <v>29.074905484673035</v>
      </c>
      <c r="BE75" s="39">
        <f t="shared" si="28"/>
        <v>16</v>
      </c>
      <c r="BF75" s="39">
        <f t="shared" si="29"/>
        <v>9</v>
      </c>
      <c r="BG75" s="39">
        <f t="shared" si="30"/>
        <v>23</v>
      </c>
      <c r="BH75" s="39">
        <f t="shared" si="31"/>
        <v>10</v>
      </c>
      <c r="BI75" s="39">
        <f t="shared" si="32"/>
        <v>6</v>
      </c>
      <c r="BJ75" s="39">
        <f t="shared" si="33"/>
        <v>6</v>
      </c>
    </row>
    <row r="76" spans="2:62" ht="14.25">
      <c r="B76" s="3">
        <f>'原始数据表'!B76</f>
        <v>0</v>
      </c>
      <c r="C76" s="3">
        <f>'原始数据表'!C76</f>
        <v>0</v>
      </c>
      <c r="D76" s="3">
        <f>'原始数据表'!D76</f>
        <v>0</v>
      </c>
      <c r="E76" s="3">
        <f>'原始数据表'!E76</f>
        <v>0</v>
      </c>
      <c r="F76" s="3">
        <f>'原始数据表'!F76</f>
        <v>0</v>
      </c>
      <c r="G76" s="3">
        <f>'原始数据表'!G76</f>
        <v>0</v>
      </c>
      <c r="H76" s="3">
        <f>'原始数据表'!H76</f>
        <v>0</v>
      </c>
      <c r="I76" s="3">
        <f>'原始数据表'!I76</f>
        <v>0</v>
      </c>
      <c r="J76" s="3">
        <f>'原始数据表'!J76</f>
        <v>0</v>
      </c>
      <c r="K76" s="3">
        <f t="shared" si="17"/>
        <v>0</v>
      </c>
      <c r="L76">
        <v>71</v>
      </c>
      <c r="M76" t="e">
        <f ca="1" t="shared" si="18"/>
        <v>#VALUE!</v>
      </c>
      <c r="N76" t="e">
        <f ca="1" t="shared" si="19"/>
        <v>#VALUE!</v>
      </c>
      <c r="O76" t="e">
        <f ca="1" t="shared" si="20"/>
        <v>#VALUE!</v>
      </c>
      <c r="P76" t="e">
        <f ca="1" t="shared" si="21"/>
        <v>#VALUE!</v>
      </c>
      <c r="Q76" t="e">
        <f ca="1" t="shared" si="22"/>
        <v>#VALUE!</v>
      </c>
      <c r="R76" t="e">
        <f ca="1" t="shared" si="23"/>
        <v>#VALUE!</v>
      </c>
      <c r="S76" t="e">
        <f ca="1" t="shared" si="24"/>
        <v>#VALUE!</v>
      </c>
      <c r="T76" t="e">
        <f ca="1" t="shared" si="25"/>
        <v>#VALUE!</v>
      </c>
      <c r="U76" t="e">
        <f ca="1" t="shared" si="26"/>
        <v>#VALUE!</v>
      </c>
      <c r="V76" t="e">
        <f ca="1" t="shared" si="27"/>
        <v>#VALUE!</v>
      </c>
      <c r="X76">
        <f>AVERAGE(B$6:B77)</f>
        <v>8.930555555555555</v>
      </c>
      <c r="Y76">
        <f>AVERAGE(C$6:C77)</f>
        <v>11.319444444444445</v>
      </c>
      <c r="Z76">
        <f>AVERAGE(D$6:D77)</f>
        <v>7</v>
      </c>
      <c r="AA76">
        <f>AVERAGE(E$6:E77)</f>
        <v>6.805555555555555</v>
      </c>
      <c r="AB76">
        <f>AVERAGE(F$6:F77)</f>
        <v>6.875</v>
      </c>
      <c r="AC76">
        <f>AVERAGE(G$6:G77)</f>
        <v>5.944444444444445</v>
      </c>
      <c r="AD76">
        <f>AVERAGE(H$6:H77)</f>
        <v>7.486111111111111</v>
      </c>
      <c r="AE76">
        <f>AVERAGE(I$6:I77)</f>
        <v>0</v>
      </c>
      <c r="AF76">
        <f>AVERAGE(J$6:J77)</f>
        <v>0</v>
      </c>
      <c r="AG76">
        <f>AVERAGE(K$6:K77)</f>
        <v>54.361111111111114</v>
      </c>
      <c r="AI76" t="e">
        <f>AVERAGE(M$6:M77)</f>
        <v>#VALUE!</v>
      </c>
      <c r="AJ76" t="e">
        <f>AVERAGE(N$6:N77)</f>
        <v>#VALUE!</v>
      </c>
      <c r="AK76" t="e">
        <f>AVERAGE(O$6:O77)</f>
        <v>#VALUE!</v>
      </c>
      <c r="AL76" t="e">
        <f>AVERAGE(P$6:P77)</f>
        <v>#VALUE!</v>
      </c>
      <c r="AM76" t="e">
        <f>AVERAGE(Q$6:Q77)</f>
        <v>#VALUE!</v>
      </c>
      <c r="AN76" t="e">
        <f>AVERAGE(R$6:R77)</f>
        <v>#VALUE!</v>
      </c>
      <c r="AO76" t="e">
        <f>AVERAGE(S$6:S77)</f>
        <v>#VALUE!</v>
      </c>
      <c r="AP76" t="e">
        <f>AVERAGE(T$6:T77)</f>
        <v>#VALUE!</v>
      </c>
      <c r="AQ76" t="e">
        <f>AVERAGE(U$6:U77)</f>
        <v>#VALUE!</v>
      </c>
      <c r="AR76" t="e">
        <f>AVERAGE(V$6:V77)</f>
        <v>#VALUE!</v>
      </c>
      <c r="AT76" s="16">
        <f>STDEVP(B$6:B77)</f>
        <v>5.276589778574607</v>
      </c>
      <c r="AU76" s="16">
        <f>STDEVP(C$6:C77)</f>
        <v>6.552833121145405</v>
      </c>
      <c r="AV76" s="16">
        <f>STDEVP(D$6:D77)</f>
        <v>4.099457958749615</v>
      </c>
      <c r="AW76" s="16">
        <f>STDEVP(E$6:E77)</f>
        <v>4.495797077051487</v>
      </c>
      <c r="AX76" s="16">
        <f>STDEVP(F$6:F77)</f>
        <v>4.582386265788698</v>
      </c>
      <c r="AY76" s="16">
        <f>STDEVP(G$6:G77)</f>
        <v>3.554687394010309</v>
      </c>
      <c r="AZ76" s="16">
        <f>STDEVP(H$6:H77)</f>
        <v>4.6815033659533025</v>
      </c>
      <c r="BA76" s="16">
        <f>STDEVP(I$6:I77)</f>
        <v>0</v>
      </c>
      <c r="BB76" s="16">
        <f>STDEVP(J$6:J77)</f>
        <v>0</v>
      </c>
      <c r="BC76" s="16">
        <f>STDEVP(K$6:K77)</f>
        <v>29.584298367149817</v>
      </c>
      <c r="BE76" s="39">
        <f t="shared" si="28"/>
        <v>17</v>
      </c>
      <c r="BF76" s="39">
        <f t="shared" si="29"/>
        <v>9</v>
      </c>
      <c r="BG76" s="39">
        <f t="shared" si="30"/>
        <v>23</v>
      </c>
      <c r="BH76" s="39">
        <f t="shared" si="31"/>
        <v>10</v>
      </c>
      <c r="BI76" s="39">
        <f t="shared" si="32"/>
        <v>6</v>
      </c>
      <c r="BJ76" s="39">
        <f t="shared" si="33"/>
        <v>6</v>
      </c>
    </row>
    <row r="77" spans="2:62" ht="14.25">
      <c r="B77" s="3">
        <f>'原始数据表'!B77</f>
        <v>0</v>
      </c>
      <c r="C77" s="3">
        <f>'原始数据表'!C77</f>
        <v>0</v>
      </c>
      <c r="D77" s="3">
        <f>'原始数据表'!D77</f>
        <v>0</v>
      </c>
      <c r="E77" s="3">
        <f>'原始数据表'!E77</f>
        <v>0</v>
      </c>
      <c r="F77" s="3">
        <f>'原始数据表'!F77</f>
        <v>0</v>
      </c>
      <c r="G77" s="3">
        <f>'原始数据表'!G77</f>
        <v>0</v>
      </c>
      <c r="H77" s="3">
        <f>'原始数据表'!H77</f>
        <v>0</v>
      </c>
      <c r="I77" s="3">
        <f>'原始数据表'!I77</f>
        <v>0</v>
      </c>
      <c r="J77" s="3">
        <f>'原始数据表'!J77</f>
        <v>0</v>
      </c>
      <c r="K77" s="3">
        <f t="shared" si="17"/>
        <v>0</v>
      </c>
      <c r="L77">
        <v>72</v>
      </c>
      <c r="M77" t="e">
        <f ca="1" t="shared" si="18"/>
        <v>#VALUE!</v>
      </c>
      <c r="N77" t="e">
        <f ca="1" t="shared" si="19"/>
        <v>#VALUE!</v>
      </c>
      <c r="O77" t="e">
        <f ca="1" t="shared" si="20"/>
        <v>#VALUE!</v>
      </c>
      <c r="P77" t="e">
        <f ca="1" t="shared" si="21"/>
        <v>#VALUE!</v>
      </c>
      <c r="Q77" t="e">
        <f ca="1" t="shared" si="22"/>
        <v>#VALUE!</v>
      </c>
      <c r="R77" t="e">
        <f ca="1" t="shared" si="23"/>
        <v>#VALUE!</v>
      </c>
      <c r="S77" t="e">
        <f ca="1" t="shared" si="24"/>
        <v>#VALUE!</v>
      </c>
      <c r="T77" t="e">
        <f ca="1" t="shared" si="25"/>
        <v>#VALUE!</v>
      </c>
      <c r="U77" t="e">
        <f ca="1" t="shared" si="26"/>
        <v>#VALUE!</v>
      </c>
      <c r="V77" t="e">
        <f ca="1" t="shared" si="27"/>
        <v>#VALUE!</v>
      </c>
      <c r="X77">
        <f>AVERAGE(B$6:B78)</f>
        <v>8.808219178082192</v>
      </c>
      <c r="Y77">
        <f>AVERAGE(C$6:C78)</f>
        <v>11.164383561643836</v>
      </c>
      <c r="Z77">
        <f>AVERAGE(D$6:D78)</f>
        <v>6.904109589041096</v>
      </c>
      <c r="AA77">
        <f>AVERAGE(E$6:E78)</f>
        <v>6.712328767123288</v>
      </c>
      <c r="AB77">
        <f>AVERAGE(F$6:F78)</f>
        <v>6.780821917808219</v>
      </c>
      <c r="AC77">
        <f>AVERAGE(G$6:G78)</f>
        <v>5.863013698630137</v>
      </c>
      <c r="AD77">
        <f>AVERAGE(H$6:H78)</f>
        <v>7.383561643835616</v>
      </c>
      <c r="AE77">
        <f>AVERAGE(I$6:I78)</f>
        <v>0</v>
      </c>
      <c r="AF77">
        <f>AVERAGE(J$6:J78)</f>
        <v>0</v>
      </c>
      <c r="AG77">
        <f>AVERAGE(K$6:K78)</f>
        <v>53.61643835616438</v>
      </c>
      <c r="AI77" t="e">
        <f>AVERAGE(M$6:M78)</f>
        <v>#VALUE!</v>
      </c>
      <c r="AJ77" t="e">
        <f>AVERAGE(N$6:N78)</f>
        <v>#VALUE!</v>
      </c>
      <c r="AK77" t="e">
        <f>AVERAGE(O$6:O78)</f>
        <v>#VALUE!</v>
      </c>
      <c r="AL77" t="e">
        <f>AVERAGE(P$6:P78)</f>
        <v>#VALUE!</v>
      </c>
      <c r="AM77" t="e">
        <f>AVERAGE(Q$6:Q78)</f>
        <v>#VALUE!</v>
      </c>
      <c r="AN77" t="e">
        <f>AVERAGE(R$6:R78)</f>
        <v>#VALUE!</v>
      </c>
      <c r="AO77" t="e">
        <f>AVERAGE(S$6:S78)</f>
        <v>#VALUE!</v>
      </c>
      <c r="AP77" t="e">
        <f>AVERAGE(T$6:T78)</f>
        <v>#VALUE!</v>
      </c>
      <c r="AQ77" t="e">
        <f>AVERAGE(U$6:U78)</f>
        <v>#VALUE!</v>
      </c>
      <c r="AR77" t="e">
        <f>AVERAGE(V$6:V78)</f>
        <v>#VALUE!</v>
      </c>
      <c r="AT77" s="16">
        <f>STDEVP(B$6:B78)</f>
        <v>5.342149621837445</v>
      </c>
      <c r="AU77" s="16">
        <f>STDEVP(C$6:C78)</f>
        <v>6.6394703919632905</v>
      </c>
      <c r="AV77" s="16">
        <f>STDEVP(D$6:D78)</f>
        <v>4.151792428765182</v>
      </c>
      <c r="AW77" s="16">
        <f>STDEVP(E$6:E78)</f>
        <v>4.534432806670924</v>
      </c>
      <c r="AX77" s="16">
        <f>STDEVP(F$6:F78)</f>
        <v>4.620521750003925</v>
      </c>
      <c r="AY77" s="16">
        <f>STDEVP(G$6:G78)</f>
        <v>3.5972404510716327</v>
      </c>
      <c r="AZ77" s="16">
        <f>STDEVP(H$6:H78)</f>
        <v>4.730055857025749</v>
      </c>
      <c r="BA77" s="16">
        <f>STDEVP(I$6:I78)</f>
        <v>0</v>
      </c>
      <c r="BB77" s="16">
        <f>STDEVP(J$6:J78)</f>
        <v>0</v>
      </c>
      <c r="BC77" s="16">
        <f>STDEVP(K$6:K78)</f>
        <v>30.052752768399255</v>
      </c>
      <c r="BE77" s="39">
        <f t="shared" si="28"/>
        <v>18</v>
      </c>
      <c r="BF77" s="39">
        <f t="shared" si="29"/>
        <v>9</v>
      </c>
      <c r="BG77" s="39">
        <f t="shared" si="30"/>
        <v>23</v>
      </c>
      <c r="BH77" s="39">
        <f t="shared" si="31"/>
        <v>10</v>
      </c>
      <c r="BI77" s="39">
        <f t="shared" si="32"/>
        <v>6</v>
      </c>
      <c r="BJ77" s="39">
        <f t="shared" si="33"/>
        <v>6</v>
      </c>
    </row>
    <row r="78" spans="2:62" ht="14.25">
      <c r="B78" s="3">
        <f>'原始数据表'!B78</f>
        <v>0</v>
      </c>
      <c r="C78" s="3">
        <f>'原始数据表'!C78</f>
        <v>0</v>
      </c>
      <c r="D78" s="3">
        <f>'原始数据表'!D78</f>
        <v>0</v>
      </c>
      <c r="E78" s="3">
        <f>'原始数据表'!E78</f>
        <v>0</v>
      </c>
      <c r="F78" s="3">
        <f>'原始数据表'!F78</f>
        <v>0</v>
      </c>
      <c r="G78" s="3">
        <f>'原始数据表'!G78</f>
        <v>0</v>
      </c>
      <c r="H78" s="3">
        <f>'原始数据表'!H78</f>
        <v>0</v>
      </c>
      <c r="I78" s="3">
        <f>'原始数据表'!I78</f>
        <v>0</v>
      </c>
      <c r="J78" s="3">
        <f>'原始数据表'!J78</f>
        <v>0</v>
      </c>
      <c r="K78" s="3">
        <f t="shared" si="17"/>
        <v>0</v>
      </c>
      <c r="L78">
        <v>73</v>
      </c>
      <c r="M78" t="e">
        <f ca="1" t="shared" si="18"/>
        <v>#VALUE!</v>
      </c>
      <c r="N78" t="e">
        <f ca="1" t="shared" si="19"/>
        <v>#VALUE!</v>
      </c>
      <c r="O78" t="e">
        <f ca="1" t="shared" si="20"/>
        <v>#VALUE!</v>
      </c>
      <c r="P78" t="e">
        <f ca="1" t="shared" si="21"/>
        <v>#VALUE!</v>
      </c>
      <c r="Q78" t="e">
        <f ca="1" t="shared" si="22"/>
        <v>#VALUE!</v>
      </c>
      <c r="R78" t="e">
        <f ca="1" t="shared" si="23"/>
        <v>#VALUE!</v>
      </c>
      <c r="S78" t="e">
        <f ca="1" t="shared" si="24"/>
        <v>#VALUE!</v>
      </c>
      <c r="T78" t="e">
        <f ca="1" t="shared" si="25"/>
        <v>#VALUE!</v>
      </c>
      <c r="U78" t="e">
        <f ca="1" t="shared" si="26"/>
        <v>#VALUE!</v>
      </c>
      <c r="V78" t="e">
        <f ca="1" t="shared" si="27"/>
        <v>#VALUE!</v>
      </c>
      <c r="X78">
        <f>AVERAGE(B$6:B79)</f>
        <v>8.68918918918919</v>
      </c>
      <c r="Y78">
        <f>AVERAGE(C$6:C79)</f>
        <v>11.013513513513514</v>
      </c>
      <c r="Z78">
        <f>AVERAGE(D$6:D79)</f>
        <v>6.8108108108108105</v>
      </c>
      <c r="AA78">
        <f>AVERAGE(E$6:E79)</f>
        <v>6.621621621621622</v>
      </c>
      <c r="AB78">
        <f>AVERAGE(F$6:F79)</f>
        <v>6.6891891891891895</v>
      </c>
      <c r="AC78">
        <f>AVERAGE(G$6:G79)</f>
        <v>5.783783783783784</v>
      </c>
      <c r="AD78">
        <f>AVERAGE(H$6:H79)</f>
        <v>7.283783783783784</v>
      </c>
      <c r="AE78">
        <f>AVERAGE(I$6:I79)</f>
        <v>0</v>
      </c>
      <c r="AF78">
        <f>AVERAGE(J$6:J79)</f>
        <v>0</v>
      </c>
      <c r="AG78">
        <f>AVERAGE(K$6:K79)</f>
        <v>52.891891891891895</v>
      </c>
      <c r="AI78" t="e">
        <f>AVERAGE(M$6:M79)</f>
        <v>#VALUE!</v>
      </c>
      <c r="AJ78" t="e">
        <f>AVERAGE(N$6:N79)</f>
        <v>#VALUE!</v>
      </c>
      <c r="AK78" t="e">
        <f>AVERAGE(O$6:O79)</f>
        <v>#VALUE!</v>
      </c>
      <c r="AL78" t="e">
        <f>AVERAGE(P$6:P79)</f>
        <v>#VALUE!</v>
      </c>
      <c r="AM78" t="e">
        <f>AVERAGE(Q$6:Q79)</f>
        <v>#VALUE!</v>
      </c>
      <c r="AN78" t="e">
        <f>AVERAGE(R$6:R79)</f>
        <v>#VALUE!</v>
      </c>
      <c r="AO78" t="e">
        <f>AVERAGE(S$6:S79)</f>
        <v>#VALUE!</v>
      </c>
      <c r="AP78" t="e">
        <f>AVERAGE(T$6:T79)</f>
        <v>#VALUE!</v>
      </c>
      <c r="AQ78" t="e">
        <f>AVERAGE(U$6:U79)</f>
        <v>#VALUE!</v>
      </c>
      <c r="AR78" t="e">
        <f>AVERAGE(V$6:V79)</f>
        <v>#VALUE!</v>
      </c>
      <c r="AT78" s="16">
        <f>STDEVP(B$6:B79)</f>
        <v>5.4025161197044955</v>
      </c>
      <c r="AU78" s="16">
        <f>STDEVP(C$6:C79)</f>
        <v>6.719260824942069</v>
      </c>
      <c r="AV78" s="16">
        <f>STDEVP(D$6:D79)</f>
        <v>4.199986086449527</v>
      </c>
      <c r="AW78" s="16">
        <f>STDEVP(E$6:E79)</f>
        <v>4.56988586616808</v>
      </c>
      <c r="AX78" s="16">
        <f>STDEVP(F$6:F79)</f>
        <v>4.65549856730226</v>
      </c>
      <c r="AY78" s="16">
        <f>STDEVP(G$6:G79)</f>
        <v>3.636415930296672</v>
      </c>
      <c r="AZ78" s="16">
        <f>STDEVP(H$6:H79)</f>
        <v>4.7747089065659</v>
      </c>
      <c r="BA78" s="16">
        <f>STDEVP(I$6:I79)</f>
        <v>0</v>
      </c>
      <c r="BB78" s="16">
        <f>STDEVP(J$6:J79)</f>
        <v>0</v>
      </c>
      <c r="BC78" s="16">
        <f>STDEVP(K$6:K79)</f>
        <v>30.484186227194236</v>
      </c>
      <c r="BE78" s="39">
        <f t="shared" si="28"/>
        <v>19</v>
      </c>
      <c r="BF78" s="39">
        <f t="shared" si="29"/>
        <v>9</v>
      </c>
      <c r="BG78" s="39">
        <f t="shared" si="30"/>
        <v>23</v>
      </c>
      <c r="BH78" s="39">
        <f t="shared" si="31"/>
        <v>10</v>
      </c>
      <c r="BI78" s="39">
        <f t="shared" si="32"/>
        <v>6</v>
      </c>
      <c r="BJ78" s="39">
        <f t="shared" si="33"/>
        <v>6</v>
      </c>
    </row>
    <row r="79" spans="2:62" ht="14.25">
      <c r="B79" s="3">
        <f>'原始数据表'!B79</f>
        <v>0</v>
      </c>
      <c r="C79" s="3">
        <f>'原始数据表'!C79</f>
        <v>0</v>
      </c>
      <c r="D79" s="3">
        <f>'原始数据表'!D79</f>
        <v>0</v>
      </c>
      <c r="E79" s="3">
        <f>'原始数据表'!E79</f>
        <v>0</v>
      </c>
      <c r="F79" s="3">
        <f>'原始数据表'!F79</f>
        <v>0</v>
      </c>
      <c r="G79" s="3">
        <f>'原始数据表'!G79</f>
        <v>0</v>
      </c>
      <c r="H79" s="3">
        <f>'原始数据表'!H79</f>
        <v>0</v>
      </c>
      <c r="I79" s="3">
        <f>'原始数据表'!I79</f>
        <v>0</v>
      </c>
      <c r="J79" s="3">
        <f>'原始数据表'!J79</f>
        <v>0</v>
      </c>
      <c r="K79" s="3">
        <f t="shared" si="17"/>
        <v>0</v>
      </c>
      <c r="L79">
        <v>74</v>
      </c>
      <c r="M79" t="e">
        <f ca="1" t="shared" si="18"/>
        <v>#VALUE!</v>
      </c>
      <c r="N79" t="e">
        <f ca="1" t="shared" si="19"/>
        <v>#VALUE!</v>
      </c>
      <c r="O79" t="e">
        <f ca="1" t="shared" si="20"/>
        <v>#VALUE!</v>
      </c>
      <c r="P79" t="e">
        <f ca="1" t="shared" si="21"/>
        <v>#VALUE!</v>
      </c>
      <c r="Q79" t="e">
        <f ca="1" t="shared" si="22"/>
        <v>#VALUE!</v>
      </c>
      <c r="R79" t="e">
        <f ca="1" t="shared" si="23"/>
        <v>#VALUE!</v>
      </c>
      <c r="S79" t="e">
        <f ca="1" t="shared" si="24"/>
        <v>#VALUE!</v>
      </c>
      <c r="T79" t="e">
        <f ca="1" t="shared" si="25"/>
        <v>#VALUE!</v>
      </c>
      <c r="U79" t="e">
        <f ca="1" t="shared" si="26"/>
        <v>#VALUE!</v>
      </c>
      <c r="V79" t="e">
        <f ca="1" t="shared" si="27"/>
        <v>#VALUE!</v>
      </c>
      <c r="X79">
        <f>AVERAGE(B$6:B80)</f>
        <v>8.573333333333334</v>
      </c>
      <c r="Y79">
        <f>AVERAGE(C$6:C80)</f>
        <v>10.866666666666667</v>
      </c>
      <c r="Z79">
        <f>AVERAGE(D$6:D80)</f>
        <v>6.72</v>
      </c>
      <c r="AA79">
        <f>AVERAGE(E$6:E80)</f>
        <v>6.533333333333333</v>
      </c>
      <c r="AB79">
        <f>AVERAGE(F$6:F80)</f>
        <v>6.6</v>
      </c>
      <c r="AC79">
        <f>AVERAGE(G$6:G80)</f>
        <v>5.706666666666667</v>
      </c>
      <c r="AD79">
        <f>AVERAGE(H$6:H80)</f>
        <v>7.1866666666666665</v>
      </c>
      <c r="AE79">
        <f>AVERAGE(I$6:I80)</f>
        <v>0</v>
      </c>
      <c r="AF79">
        <f>AVERAGE(J$6:J80)</f>
        <v>0</v>
      </c>
      <c r="AG79">
        <f>AVERAGE(K$6:K80)</f>
        <v>52.18666666666667</v>
      </c>
      <c r="AI79" t="e">
        <f>AVERAGE(M$6:M80)</f>
        <v>#VALUE!</v>
      </c>
      <c r="AJ79" t="e">
        <f>AVERAGE(N$6:N80)</f>
        <v>#VALUE!</v>
      </c>
      <c r="AK79" t="e">
        <f>AVERAGE(O$6:O80)</f>
        <v>#VALUE!</v>
      </c>
      <c r="AL79" t="e">
        <f>AVERAGE(P$6:P80)</f>
        <v>#VALUE!</v>
      </c>
      <c r="AM79" t="e">
        <f>AVERAGE(Q$6:Q80)</f>
        <v>#VALUE!</v>
      </c>
      <c r="AN79" t="e">
        <f>AVERAGE(R$6:R80)</f>
        <v>#VALUE!</v>
      </c>
      <c r="AO79" t="e">
        <f>AVERAGE(S$6:S80)</f>
        <v>#VALUE!</v>
      </c>
      <c r="AP79" t="e">
        <f>AVERAGE(T$6:T80)</f>
        <v>#VALUE!</v>
      </c>
      <c r="AQ79" t="e">
        <f>AVERAGE(U$6:U80)</f>
        <v>#VALUE!</v>
      </c>
      <c r="AR79" t="e">
        <f>AVERAGE(V$6:V80)</f>
        <v>#VALUE!</v>
      </c>
      <c r="AT79" s="16">
        <f>STDEVP(B$6:B80)</f>
        <v>5.458139691221624</v>
      </c>
      <c r="AU79" s="16">
        <f>STDEVP(C$6:C80)</f>
        <v>6.792806652792512</v>
      </c>
      <c r="AV79" s="16">
        <f>STDEVP(D$6:D80)</f>
        <v>4.2444002324631604</v>
      </c>
      <c r="AW79" s="16">
        <f>STDEVP(E$6:E80)</f>
        <v>4.602414825091521</v>
      </c>
      <c r="AX79" s="16">
        <f>STDEVP(F$6:F80)</f>
        <v>4.687572221665852</v>
      </c>
      <c r="AY79" s="16">
        <f>STDEVP(G$6:G80)</f>
        <v>3.6725044436853835</v>
      </c>
      <c r="AZ79" s="16">
        <f>STDEVP(H$6:H80)</f>
        <v>4.8157888473460115</v>
      </c>
      <c r="BA79" s="16">
        <f>STDEVP(I$6:I80)</f>
        <v>0</v>
      </c>
      <c r="BB79" s="16">
        <f>STDEVP(J$6:J80)</f>
        <v>0</v>
      </c>
      <c r="BC79" s="16">
        <f>STDEVP(K$6:K80)</f>
        <v>30.882009145923274</v>
      </c>
      <c r="BE79" s="39">
        <f t="shared" si="28"/>
        <v>20</v>
      </c>
      <c r="BF79" s="39">
        <f t="shared" si="29"/>
        <v>9</v>
      </c>
      <c r="BG79" s="39">
        <f t="shared" si="30"/>
        <v>23</v>
      </c>
      <c r="BH79" s="39">
        <f t="shared" si="31"/>
        <v>10</v>
      </c>
      <c r="BI79" s="39">
        <f t="shared" si="32"/>
        <v>6</v>
      </c>
      <c r="BJ79" s="39">
        <f t="shared" si="33"/>
        <v>6</v>
      </c>
    </row>
    <row r="80" spans="2:62" ht="14.25">
      <c r="B80" s="3">
        <f>'原始数据表'!B80</f>
        <v>0</v>
      </c>
      <c r="C80" s="3">
        <f>'原始数据表'!C80</f>
        <v>0</v>
      </c>
      <c r="D80" s="3">
        <f>'原始数据表'!D80</f>
        <v>0</v>
      </c>
      <c r="E80" s="3">
        <f>'原始数据表'!E80</f>
        <v>0</v>
      </c>
      <c r="F80" s="3">
        <f>'原始数据表'!F80</f>
        <v>0</v>
      </c>
      <c r="G80" s="3">
        <f>'原始数据表'!G80</f>
        <v>0</v>
      </c>
      <c r="H80" s="3">
        <f>'原始数据表'!H80</f>
        <v>0</v>
      </c>
      <c r="I80" s="3">
        <f>'原始数据表'!I80</f>
        <v>0</v>
      </c>
      <c r="J80" s="3">
        <f>'原始数据表'!J80</f>
        <v>0</v>
      </c>
      <c r="K80" s="3">
        <f t="shared" si="17"/>
        <v>0</v>
      </c>
      <c r="L80">
        <v>75</v>
      </c>
      <c r="M80" t="e">
        <f ca="1" t="shared" si="18"/>
        <v>#VALUE!</v>
      </c>
      <c r="N80" t="e">
        <f ca="1" t="shared" si="19"/>
        <v>#VALUE!</v>
      </c>
      <c r="O80" t="e">
        <f ca="1" t="shared" si="20"/>
        <v>#VALUE!</v>
      </c>
      <c r="P80" t="e">
        <f ca="1" t="shared" si="21"/>
        <v>#VALUE!</v>
      </c>
      <c r="Q80" t="e">
        <f ca="1" t="shared" si="22"/>
        <v>#VALUE!</v>
      </c>
      <c r="R80" t="e">
        <f ca="1" t="shared" si="23"/>
        <v>#VALUE!</v>
      </c>
      <c r="S80" t="e">
        <f ca="1" t="shared" si="24"/>
        <v>#VALUE!</v>
      </c>
      <c r="T80" t="e">
        <f ca="1" t="shared" si="25"/>
        <v>#VALUE!</v>
      </c>
      <c r="U80" t="e">
        <f ca="1" t="shared" si="26"/>
        <v>#VALUE!</v>
      </c>
      <c r="V80" t="e">
        <f ca="1" t="shared" si="27"/>
        <v>#VALUE!</v>
      </c>
      <c r="X80">
        <f>AVERAGE(B$6:B81)</f>
        <v>8.460526315789474</v>
      </c>
      <c r="Y80">
        <f>AVERAGE(C$6:C81)</f>
        <v>10.723684210526315</v>
      </c>
      <c r="Z80">
        <f>AVERAGE(D$6:D81)</f>
        <v>6.631578947368421</v>
      </c>
      <c r="AA80">
        <f>AVERAGE(E$6:E81)</f>
        <v>6.447368421052632</v>
      </c>
      <c r="AB80">
        <f>AVERAGE(F$6:F81)</f>
        <v>6.5131578947368425</v>
      </c>
      <c r="AC80">
        <f>AVERAGE(G$6:G81)</f>
        <v>5.631578947368421</v>
      </c>
      <c r="AD80">
        <f>AVERAGE(H$6:H81)</f>
        <v>7.092105263157895</v>
      </c>
      <c r="AE80">
        <f>AVERAGE(I$6:I81)</f>
        <v>0</v>
      </c>
      <c r="AF80">
        <f>AVERAGE(J$6:J81)</f>
        <v>0</v>
      </c>
      <c r="AG80">
        <f>AVERAGE(K$6:K81)</f>
        <v>51.5</v>
      </c>
      <c r="AI80" t="e">
        <f>AVERAGE(M$6:M81)</f>
        <v>#VALUE!</v>
      </c>
      <c r="AJ80" t="e">
        <f>AVERAGE(N$6:N81)</f>
        <v>#VALUE!</v>
      </c>
      <c r="AK80" t="e">
        <f>AVERAGE(O$6:O81)</f>
        <v>#VALUE!</v>
      </c>
      <c r="AL80" t="e">
        <f>AVERAGE(P$6:P81)</f>
        <v>#VALUE!</v>
      </c>
      <c r="AM80" t="e">
        <f>AVERAGE(Q$6:Q81)</f>
        <v>#VALUE!</v>
      </c>
      <c r="AN80" t="e">
        <f>AVERAGE(R$6:R81)</f>
        <v>#VALUE!</v>
      </c>
      <c r="AO80" t="e">
        <f>AVERAGE(S$6:S81)</f>
        <v>#VALUE!</v>
      </c>
      <c r="AP80" t="e">
        <f>AVERAGE(T$6:T81)</f>
        <v>#VALUE!</v>
      </c>
      <c r="AQ80" t="e">
        <f>AVERAGE(U$6:U81)</f>
        <v>#VALUE!</v>
      </c>
      <c r="AR80" t="e">
        <f>AVERAGE(V$6:V81)</f>
        <v>#VALUE!</v>
      </c>
      <c r="AT80" s="16">
        <f>STDEVP(B$6:B81)</f>
        <v>5.5094196596510585</v>
      </c>
      <c r="AU80" s="16">
        <f>STDEVP(C$6:C81)</f>
        <v>6.860640380211807</v>
      </c>
      <c r="AV80" s="16">
        <f>STDEVP(D$6:D81)</f>
        <v>4.285354819379352</v>
      </c>
      <c r="AW80" s="16">
        <f>STDEVP(E$6:E81)</f>
        <v>4.632251745391973</v>
      </c>
      <c r="AX80" s="16">
        <f>STDEVP(F$6:F81)</f>
        <v>4.716972214228752</v>
      </c>
      <c r="AY80" s="16">
        <f>STDEVP(G$6:G81)</f>
        <v>3.705764021171534</v>
      </c>
      <c r="AZ80" s="16">
        <f>STDEVP(H$6:H81)</f>
        <v>4.853586930733066</v>
      </c>
      <c r="BA80" s="16">
        <f>STDEVP(I$6:I81)</f>
        <v>0</v>
      </c>
      <c r="BB80" s="16">
        <f>STDEVP(J$6:J81)</f>
        <v>0</v>
      </c>
      <c r="BC80" s="16">
        <f>STDEVP(K$6:K81)</f>
        <v>31.24921051634324</v>
      </c>
      <c r="BE80" s="39">
        <f t="shared" si="28"/>
        <v>21</v>
      </c>
      <c r="BF80" s="39">
        <f t="shared" si="29"/>
        <v>9</v>
      </c>
      <c r="BG80" s="39">
        <f t="shared" si="30"/>
        <v>23</v>
      </c>
      <c r="BH80" s="39">
        <f t="shared" si="31"/>
        <v>10</v>
      </c>
      <c r="BI80" s="39">
        <f t="shared" si="32"/>
        <v>6</v>
      </c>
      <c r="BJ80" s="39">
        <f t="shared" si="33"/>
        <v>6</v>
      </c>
    </row>
    <row r="81" spans="2:62" ht="14.25">
      <c r="B81" s="3">
        <f>'原始数据表'!B81</f>
        <v>0</v>
      </c>
      <c r="C81" s="3">
        <f>'原始数据表'!C81</f>
        <v>0</v>
      </c>
      <c r="D81" s="3">
        <f>'原始数据表'!D81</f>
        <v>0</v>
      </c>
      <c r="E81" s="3">
        <f>'原始数据表'!E81</f>
        <v>0</v>
      </c>
      <c r="F81" s="3">
        <f>'原始数据表'!F81</f>
        <v>0</v>
      </c>
      <c r="G81" s="3">
        <f>'原始数据表'!G81</f>
        <v>0</v>
      </c>
      <c r="H81" s="3">
        <f>'原始数据表'!H81</f>
        <v>0</v>
      </c>
      <c r="I81" s="3">
        <f>'原始数据表'!I81</f>
        <v>0</v>
      </c>
      <c r="J81" s="3">
        <f>'原始数据表'!J81</f>
        <v>0</v>
      </c>
      <c r="K81" s="3">
        <f t="shared" si="17"/>
        <v>0</v>
      </c>
      <c r="L81">
        <v>76</v>
      </c>
      <c r="M81" t="e">
        <f ca="1" t="shared" si="18"/>
        <v>#VALUE!</v>
      </c>
      <c r="N81" t="e">
        <f ca="1" t="shared" si="19"/>
        <v>#VALUE!</v>
      </c>
      <c r="O81" t="e">
        <f ca="1" t="shared" si="20"/>
        <v>#VALUE!</v>
      </c>
      <c r="P81" t="e">
        <f ca="1" t="shared" si="21"/>
        <v>#VALUE!</v>
      </c>
      <c r="Q81" t="e">
        <f ca="1" t="shared" si="22"/>
        <v>#VALUE!</v>
      </c>
      <c r="R81" t="e">
        <f ca="1" t="shared" si="23"/>
        <v>#VALUE!</v>
      </c>
      <c r="S81" t="e">
        <f ca="1" t="shared" si="24"/>
        <v>#VALUE!</v>
      </c>
      <c r="T81" t="e">
        <f ca="1" t="shared" si="25"/>
        <v>#VALUE!</v>
      </c>
      <c r="U81" t="e">
        <f ca="1" t="shared" si="26"/>
        <v>#VALUE!</v>
      </c>
      <c r="V81" t="e">
        <f ca="1" t="shared" si="27"/>
        <v>#VALUE!</v>
      </c>
      <c r="X81">
        <f>AVERAGE(B$6:B82)</f>
        <v>8.35064935064935</v>
      </c>
      <c r="Y81">
        <f>AVERAGE(C$6:C82)</f>
        <v>10.584415584415584</v>
      </c>
      <c r="Z81">
        <f>AVERAGE(D$6:D82)</f>
        <v>6.545454545454546</v>
      </c>
      <c r="AA81">
        <f>AVERAGE(E$6:E82)</f>
        <v>6.363636363636363</v>
      </c>
      <c r="AB81">
        <f>AVERAGE(F$6:F82)</f>
        <v>6.428571428571429</v>
      </c>
      <c r="AC81">
        <f>AVERAGE(G$6:G82)</f>
        <v>5.558441558441558</v>
      </c>
      <c r="AD81">
        <f>AVERAGE(H$6:H82)</f>
        <v>7</v>
      </c>
      <c r="AE81">
        <f>AVERAGE(I$6:I82)</f>
        <v>0</v>
      </c>
      <c r="AF81">
        <f>AVERAGE(J$6:J82)</f>
        <v>0</v>
      </c>
      <c r="AG81">
        <f>AVERAGE(K$6:K82)</f>
        <v>50.83116883116883</v>
      </c>
      <c r="AI81" t="e">
        <f>AVERAGE(M$6:M82)</f>
        <v>#VALUE!</v>
      </c>
      <c r="AJ81" t="e">
        <f>AVERAGE(N$6:N82)</f>
        <v>#VALUE!</v>
      </c>
      <c r="AK81" t="e">
        <f>AVERAGE(O$6:O82)</f>
        <v>#VALUE!</v>
      </c>
      <c r="AL81" t="e">
        <f>AVERAGE(P$6:P82)</f>
        <v>#VALUE!</v>
      </c>
      <c r="AM81" t="e">
        <f>AVERAGE(Q$6:Q82)</f>
        <v>#VALUE!</v>
      </c>
      <c r="AN81" t="e">
        <f>AVERAGE(R$6:R82)</f>
        <v>#VALUE!</v>
      </c>
      <c r="AO81" t="e">
        <f>AVERAGE(S$6:S82)</f>
        <v>#VALUE!</v>
      </c>
      <c r="AP81" t="e">
        <f>AVERAGE(T$6:T82)</f>
        <v>#VALUE!</v>
      </c>
      <c r="AQ81" t="e">
        <f>AVERAGE(U$6:U82)</f>
        <v>#VALUE!</v>
      </c>
      <c r="AR81" t="e">
        <f>AVERAGE(V$6:V82)</f>
        <v>#VALUE!</v>
      </c>
      <c r="AT81" s="16">
        <f>STDEVP(B$6:B82)</f>
        <v>5.5567117104353345</v>
      </c>
      <c r="AU81" s="16">
        <f>STDEVP(C$6:C82)</f>
        <v>6.923235204542705</v>
      </c>
      <c r="AV81" s="16">
        <f>STDEVP(D$6:D82)</f>
        <v>4.3231345486644255</v>
      </c>
      <c r="AW81" s="16">
        <f>STDEVP(E$6:E82)</f>
        <v>4.659605609834074</v>
      </c>
      <c r="AX81" s="16">
        <f>STDEVP(F$6:F82)</f>
        <v>4.743905376261623</v>
      </c>
      <c r="AY81" s="16">
        <f>STDEVP(G$6:G82)</f>
        <v>3.7364248016697235</v>
      </c>
      <c r="AZ81" s="16">
        <f>STDEVP(H$6:H82)</f>
        <v>4.8883641329287135</v>
      </c>
      <c r="BA81" s="16">
        <f>STDEVP(I$6:I82)</f>
        <v>0</v>
      </c>
      <c r="BB81" s="16">
        <f>STDEVP(J$6:J82)</f>
        <v>0</v>
      </c>
      <c r="BC81" s="16">
        <f>STDEVP(K$6:K82)</f>
        <v>31.588425710908325</v>
      </c>
      <c r="BE81" s="39">
        <f t="shared" si="28"/>
        <v>22</v>
      </c>
      <c r="BF81" s="39">
        <f t="shared" si="29"/>
        <v>9</v>
      </c>
      <c r="BG81" s="39">
        <f t="shared" si="30"/>
        <v>23</v>
      </c>
      <c r="BH81" s="39">
        <f t="shared" si="31"/>
        <v>10</v>
      </c>
      <c r="BI81" s="39">
        <f t="shared" si="32"/>
        <v>6</v>
      </c>
      <c r="BJ81" s="39">
        <f t="shared" si="33"/>
        <v>6</v>
      </c>
    </row>
    <row r="82" spans="2:62" ht="14.25">
      <c r="B82" s="3">
        <f>'原始数据表'!B82</f>
        <v>0</v>
      </c>
      <c r="C82" s="3">
        <f>'原始数据表'!C82</f>
        <v>0</v>
      </c>
      <c r="D82" s="3">
        <f>'原始数据表'!D82</f>
        <v>0</v>
      </c>
      <c r="E82" s="3">
        <f>'原始数据表'!E82</f>
        <v>0</v>
      </c>
      <c r="F82" s="3">
        <f>'原始数据表'!F82</f>
        <v>0</v>
      </c>
      <c r="G82" s="3">
        <f>'原始数据表'!G82</f>
        <v>0</v>
      </c>
      <c r="H82" s="3">
        <f>'原始数据表'!H82</f>
        <v>0</v>
      </c>
      <c r="I82" s="3">
        <f>'原始数据表'!I82</f>
        <v>0</v>
      </c>
      <c r="J82" s="3">
        <f>'原始数据表'!J82</f>
        <v>0</v>
      </c>
      <c r="K82" s="3">
        <f t="shared" si="17"/>
        <v>0</v>
      </c>
      <c r="L82">
        <v>77</v>
      </c>
      <c r="M82" t="e">
        <f ca="1" t="shared" si="18"/>
        <v>#VALUE!</v>
      </c>
      <c r="N82" t="e">
        <f ca="1" t="shared" si="19"/>
        <v>#VALUE!</v>
      </c>
      <c r="O82" t="e">
        <f ca="1" t="shared" si="20"/>
        <v>#VALUE!</v>
      </c>
      <c r="P82" t="e">
        <f ca="1" t="shared" si="21"/>
        <v>#VALUE!</v>
      </c>
      <c r="Q82" t="e">
        <f ca="1" t="shared" si="22"/>
        <v>#VALUE!</v>
      </c>
      <c r="R82" t="e">
        <f ca="1" t="shared" si="23"/>
        <v>#VALUE!</v>
      </c>
      <c r="S82" t="e">
        <f ca="1" t="shared" si="24"/>
        <v>#VALUE!</v>
      </c>
      <c r="T82" t="e">
        <f ca="1" t="shared" si="25"/>
        <v>#VALUE!</v>
      </c>
      <c r="U82" t="e">
        <f ca="1" t="shared" si="26"/>
        <v>#VALUE!</v>
      </c>
      <c r="V82" t="e">
        <f ca="1" t="shared" si="27"/>
        <v>#VALUE!</v>
      </c>
      <c r="X82">
        <f>AVERAGE(B$6:B83)</f>
        <v>8.243589743589743</v>
      </c>
      <c r="Y82">
        <f>AVERAGE(C$6:C83)</f>
        <v>10.448717948717949</v>
      </c>
      <c r="Z82">
        <f>AVERAGE(D$6:D83)</f>
        <v>6.461538461538462</v>
      </c>
      <c r="AA82">
        <f>AVERAGE(E$6:E83)</f>
        <v>6.282051282051282</v>
      </c>
      <c r="AB82">
        <f>AVERAGE(F$6:F83)</f>
        <v>6.346153846153846</v>
      </c>
      <c r="AC82">
        <f>AVERAGE(G$6:G83)</f>
        <v>5.487179487179487</v>
      </c>
      <c r="AD82">
        <f>AVERAGE(H$6:H83)</f>
        <v>6.910256410256411</v>
      </c>
      <c r="AE82">
        <f>AVERAGE(I$6:I83)</f>
        <v>0</v>
      </c>
      <c r="AF82">
        <f>AVERAGE(J$6:J83)</f>
        <v>0</v>
      </c>
      <c r="AG82">
        <f>AVERAGE(K$6:K83)</f>
        <v>50.17948717948718</v>
      </c>
      <c r="AI82" t="e">
        <f>AVERAGE(M$6:M83)</f>
        <v>#VALUE!</v>
      </c>
      <c r="AJ82" t="e">
        <f>AVERAGE(N$6:N83)</f>
        <v>#VALUE!</v>
      </c>
      <c r="AK82" t="e">
        <f>AVERAGE(O$6:O83)</f>
        <v>#VALUE!</v>
      </c>
      <c r="AL82" t="e">
        <f>AVERAGE(P$6:P83)</f>
        <v>#VALUE!</v>
      </c>
      <c r="AM82" t="e">
        <f>AVERAGE(Q$6:Q83)</f>
        <v>#VALUE!</v>
      </c>
      <c r="AN82" t="e">
        <f>AVERAGE(R$6:R83)</f>
        <v>#VALUE!</v>
      </c>
      <c r="AO82" t="e">
        <f>AVERAGE(S$6:S83)</f>
        <v>#VALUE!</v>
      </c>
      <c r="AP82" t="e">
        <f>AVERAGE(T$6:T83)</f>
        <v>#VALUE!</v>
      </c>
      <c r="AQ82" t="e">
        <f>AVERAGE(U$6:U83)</f>
        <v>#VALUE!</v>
      </c>
      <c r="AR82" t="e">
        <f>AVERAGE(V$6:V83)</f>
        <v>#VALUE!</v>
      </c>
      <c r="AT82" s="16">
        <f>STDEVP(B$6:B83)</f>
        <v>5.600334004315707</v>
      </c>
      <c r="AU82" s="16">
        <f>STDEVP(C$6:C83)</f>
        <v>6.981013510830342</v>
      </c>
      <c r="AV82" s="16">
        <f>STDEVP(D$6:D83)</f>
        <v>4.357993856540979</v>
      </c>
      <c r="AW82" s="16">
        <f>STDEVP(E$6:E83)</f>
        <v>4.6846652068140635</v>
      </c>
      <c r="AX82" s="16">
        <f>STDEVP(F$6:F83)</f>
        <v>4.768558678863799</v>
      </c>
      <c r="AY82" s="16">
        <f>STDEVP(G$6:G83)</f>
        <v>3.7646928902007324</v>
      </c>
      <c r="AZ82" s="16">
        <f>STDEVP(H$6:H83)</f>
        <v>4.920355150398054</v>
      </c>
      <c r="BA82" s="16">
        <f>STDEVP(I$6:I83)</f>
        <v>0</v>
      </c>
      <c r="BB82" s="16">
        <f>STDEVP(J$6:J83)</f>
        <v>0</v>
      </c>
      <c r="BC82" s="16">
        <f>STDEVP(K$6:K83)</f>
        <v>31.90199077050883</v>
      </c>
      <c r="BE82" s="39">
        <f t="shared" si="28"/>
        <v>23</v>
      </c>
      <c r="BF82" s="39">
        <f t="shared" si="29"/>
        <v>9</v>
      </c>
      <c r="BG82" s="39">
        <f t="shared" si="30"/>
        <v>23</v>
      </c>
      <c r="BH82" s="39">
        <f t="shared" si="31"/>
        <v>10</v>
      </c>
      <c r="BI82" s="39">
        <f t="shared" si="32"/>
        <v>6</v>
      </c>
      <c r="BJ82" s="39">
        <f t="shared" si="33"/>
        <v>6</v>
      </c>
    </row>
    <row r="83" spans="2:62" ht="14.25">
      <c r="B83" s="3">
        <f>'原始数据表'!B83</f>
        <v>0</v>
      </c>
      <c r="C83" s="3">
        <f>'原始数据表'!C83</f>
        <v>0</v>
      </c>
      <c r="D83" s="3">
        <f>'原始数据表'!D83</f>
        <v>0</v>
      </c>
      <c r="E83" s="3">
        <f>'原始数据表'!E83</f>
        <v>0</v>
      </c>
      <c r="F83" s="3">
        <f>'原始数据表'!F83</f>
        <v>0</v>
      </c>
      <c r="G83" s="3">
        <f>'原始数据表'!G83</f>
        <v>0</v>
      </c>
      <c r="H83" s="3">
        <f>'原始数据表'!H83</f>
        <v>0</v>
      </c>
      <c r="I83" s="3">
        <f>'原始数据表'!I83</f>
        <v>0</v>
      </c>
      <c r="J83" s="3">
        <f>'原始数据表'!J83</f>
        <v>0</v>
      </c>
      <c r="K83" s="3">
        <f t="shared" si="17"/>
        <v>0</v>
      </c>
      <c r="L83">
        <v>78</v>
      </c>
      <c r="M83" t="e">
        <f ca="1" t="shared" si="18"/>
        <v>#VALUE!</v>
      </c>
      <c r="N83" t="e">
        <f ca="1" t="shared" si="19"/>
        <v>#VALUE!</v>
      </c>
      <c r="O83" t="e">
        <f ca="1" t="shared" si="20"/>
        <v>#VALUE!</v>
      </c>
      <c r="P83" t="e">
        <f ca="1" t="shared" si="21"/>
        <v>#VALUE!</v>
      </c>
      <c r="Q83" t="e">
        <f ca="1" t="shared" si="22"/>
        <v>#VALUE!</v>
      </c>
      <c r="R83" t="e">
        <f ca="1" t="shared" si="23"/>
        <v>#VALUE!</v>
      </c>
      <c r="S83" t="e">
        <f ca="1" t="shared" si="24"/>
        <v>#VALUE!</v>
      </c>
      <c r="T83" t="e">
        <f ca="1" t="shared" si="25"/>
        <v>#VALUE!</v>
      </c>
      <c r="U83" t="e">
        <f ca="1" t="shared" si="26"/>
        <v>#VALUE!</v>
      </c>
      <c r="V83" t="e">
        <f ca="1" t="shared" si="27"/>
        <v>#VALUE!</v>
      </c>
      <c r="X83">
        <f>AVERAGE(B$6:B84)</f>
        <v>8.139240506329115</v>
      </c>
      <c r="Y83">
        <f>AVERAGE(C$6:C84)</f>
        <v>10.316455696202532</v>
      </c>
      <c r="Z83">
        <f>AVERAGE(D$6:D84)</f>
        <v>6.379746835443038</v>
      </c>
      <c r="AA83">
        <f>AVERAGE(E$6:E84)</f>
        <v>6.2025316455696204</v>
      </c>
      <c r="AB83">
        <f>AVERAGE(F$6:F84)</f>
        <v>6.265822784810126</v>
      </c>
      <c r="AC83">
        <f>AVERAGE(G$6:G84)</f>
        <v>5.417721518987341</v>
      </c>
      <c r="AD83">
        <f>AVERAGE(H$6:H84)</f>
        <v>6.822784810126582</v>
      </c>
      <c r="AE83">
        <f>AVERAGE(I$6:I84)</f>
        <v>0</v>
      </c>
      <c r="AF83">
        <f>AVERAGE(J$6:J84)</f>
        <v>0</v>
      </c>
      <c r="AG83">
        <f>AVERAGE(K$6:K84)</f>
        <v>49.54430379746835</v>
      </c>
      <c r="AI83" t="e">
        <f>AVERAGE(M$6:M84)</f>
        <v>#VALUE!</v>
      </c>
      <c r="AJ83" t="e">
        <f>AVERAGE(N$6:N84)</f>
        <v>#VALUE!</v>
      </c>
      <c r="AK83" t="e">
        <f>AVERAGE(O$6:O84)</f>
        <v>#VALUE!</v>
      </c>
      <c r="AL83" t="e">
        <f>AVERAGE(P$6:P84)</f>
        <v>#VALUE!</v>
      </c>
      <c r="AM83" t="e">
        <f>AVERAGE(Q$6:Q84)</f>
        <v>#VALUE!</v>
      </c>
      <c r="AN83" t="e">
        <f>AVERAGE(R$6:R84)</f>
        <v>#VALUE!</v>
      </c>
      <c r="AO83" t="e">
        <f>AVERAGE(S$6:S84)</f>
        <v>#VALUE!</v>
      </c>
      <c r="AP83" t="e">
        <f>AVERAGE(T$6:T84)</f>
        <v>#VALUE!</v>
      </c>
      <c r="AQ83" t="e">
        <f>AVERAGE(U$6:U84)</f>
        <v>#VALUE!</v>
      </c>
      <c r="AR83" t="e">
        <f>AVERAGE(V$6:V84)</f>
        <v>#VALUE!</v>
      </c>
      <c r="AT83" s="16">
        <f>STDEVP(B$6:B84)</f>
        <v>5.640572233326322</v>
      </c>
      <c r="AU83" s="16">
        <f>STDEVP(C$6:C84)</f>
        <v>7.0343538632452685</v>
      </c>
      <c r="AV83" s="16">
        <f>STDEVP(D$6:D84)</f>
        <v>4.390161028932576</v>
      </c>
      <c r="AW83" s="16">
        <f>STDEVP(E$6:E84)</f>
        <v>4.7076015738497325</v>
      </c>
      <c r="AX83" s="16">
        <f>STDEVP(F$6:F84)</f>
        <v>4.791101616828012</v>
      </c>
      <c r="AY83" s="16">
        <f>STDEVP(G$6:G84)</f>
        <v>3.7907535570178212</v>
      </c>
      <c r="AZ83" s="16">
        <f>STDEVP(H$6:H84)</f>
        <v>4.949771746868574</v>
      </c>
      <c r="BA83" s="16">
        <f>STDEVP(I$6:I84)</f>
        <v>0</v>
      </c>
      <c r="BB83" s="16">
        <f>STDEVP(J$6:J84)</f>
        <v>0</v>
      </c>
      <c r="BC83" s="16">
        <f>STDEVP(K$6:K84)</f>
        <v>32.19198637146547</v>
      </c>
      <c r="BE83" s="39">
        <f t="shared" si="28"/>
        <v>24</v>
      </c>
      <c r="BF83" s="39">
        <f t="shared" si="29"/>
        <v>9</v>
      </c>
      <c r="BG83" s="39">
        <f t="shared" si="30"/>
        <v>23</v>
      </c>
      <c r="BH83" s="39">
        <f t="shared" si="31"/>
        <v>10</v>
      </c>
      <c r="BI83" s="39">
        <f t="shared" si="32"/>
        <v>6</v>
      </c>
      <c r="BJ83" s="39">
        <f t="shared" si="33"/>
        <v>6</v>
      </c>
    </row>
    <row r="84" spans="2:62" ht="14.25">
      <c r="B84" s="3">
        <f>'原始数据表'!B84</f>
        <v>0</v>
      </c>
      <c r="C84" s="3">
        <f>'原始数据表'!C84</f>
        <v>0</v>
      </c>
      <c r="D84" s="3">
        <f>'原始数据表'!D84</f>
        <v>0</v>
      </c>
      <c r="E84" s="3">
        <f>'原始数据表'!E84</f>
        <v>0</v>
      </c>
      <c r="F84" s="3">
        <f>'原始数据表'!F84</f>
        <v>0</v>
      </c>
      <c r="G84" s="3">
        <f>'原始数据表'!G84</f>
        <v>0</v>
      </c>
      <c r="H84" s="3">
        <f>'原始数据表'!H84</f>
        <v>0</v>
      </c>
      <c r="I84" s="3">
        <f>'原始数据表'!I84</f>
        <v>0</v>
      </c>
      <c r="J84" s="3">
        <f>'原始数据表'!J84</f>
        <v>0</v>
      </c>
      <c r="K84" s="3">
        <f t="shared" si="17"/>
        <v>0</v>
      </c>
      <c r="L84">
        <v>79</v>
      </c>
      <c r="M84" t="e">
        <f ca="1" t="shared" si="18"/>
        <v>#VALUE!</v>
      </c>
      <c r="N84" t="e">
        <f ca="1" t="shared" si="19"/>
        <v>#VALUE!</v>
      </c>
      <c r="O84" t="e">
        <f ca="1" t="shared" si="20"/>
        <v>#VALUE!</v>
      </c>
      <c r="P84" t="e">
        <f ca="1" t="shared" si="21"/>
        <v>#VALUE!</v>
      </c>
      <c r="Q84" t="e">
        <f ca="1" t="shared" si="22"/>
        <v>#VALUE!</v>
      </c>
      <c r="R84" t="e">
        <f ca="1" t="shared" si="23"/>
        <v>#VALUE!</v>
      </c>
      <c r="S84" t="e">
        <f ca="1" t="shared" si="24"/>
        <v>#VALUE!</v>
      </c>
      <c r="T84" t="e">
        <f ca="1" t="shared" si="25"/>
        <v>#VALUE!</v>
      </c>
      <c r="U84" t="e">
        <f ca="1" t="shared" si="26"/>
        <v>#VALUE!</v>
      </c>
      <c r="V84" t="e">
        <f ca="1" t="shared" si="27"/>
        <v>#VALUE!</v>
      </c>
      <c r="X84">
        <f>AVERAGE(B$6:B85)</f>
        <v>8.0375</v>
      </c>
      <c r="Y84">
        <f>AVERAGE(C$6:C85)</f>
        <v>10.1875</v>
      </c>
      <c r="Z84">
        <f>AVERAGE(D$6:D85)</f>
        <v>6.3</v>
      </c>
      <c r="AA84">
        <f>AVERAGE(E$6:E85)</f>
        <v>6.125</v>
      </c>
      <c r="AB84">
        <f>AVERAGE(F$6:F85)</f>
        <v>6.1875</v>
      </c>
      <c r="AC84">
        <f>AVERAGE(G$6:G85)</f>
        <v>5.35</v>
      </c>
      <c r="AD84">
        <f>AVERAGE(H$6:H85)</f>
        <v>6.7375</v>
      </c>
      <c r="AE84">
        <f>AVERAGE(I$6:I85)</f>
        <v>0</v>
      </c>
      <c r="AF84">
        <f>AVERAGE(J$6:J85)</f>
        <v>0</v>
      </c>
      <c r="AG84">
        <f>AVERAGE(K$6:K85)</f>
        <v>48.925</v>
      </c>
      <c r="AI84" t="e">
        <f>AVERAGE(M$6:M85)</f>
        <v>#VALUE!</v>
      </c>
      <c r="AJ84" t="e">
        <f>AVERAGE(N$6:N85)</f>
        <v>#VALUE!</v>
      </c>
      <c r="AK84" t="e">
        <f>AVERAGE(O$6:O85)</f>
        <v>#VALUE!</v>
      </c>
      <c r="AL84" t="e">
        <f>AVERAGE(P$6:P85)</f>
        <v>#VALUE!</v>
      </c>
      <c r="AM84" t="e">
        <f>AVERAGE(Q$6:Q85)</f>
        <v>#VALUE!</v>
      </c>
      <c r="AN84" t="e">
        <f>AVERAGE(R$6:R85)</f>
        <v>#VALUE!</v>
      </c>
      <c r="AO84" t="e">
        <f>AVERAGE(S$6:S85)</f>
        <v>#VALUE!</v>
      </c>
      <c r="AP84" t="e">
        <f>AVERAGE(T$6:T85)</f>
        <v>#VALUE!</v>
      </c>
      <c r="AQ84" t="e">
        <f>AVERAGE(U$6:U85)</f>
        <v>#VALUE!</v>
      </c>
      <c r="AR84" t="e">
        <f>AVERAGE(V$6:V85)</f>
        <v>#VALUE!</v>
      </c>
      <c r="AT84" s="16">
        <f>STDEVP(B$6:B85)</f>
        <v>5.67768383674188</v>
      </c>
      <c r="AU84" s="16">
        <f>STDEVP(C$6:C85)</f>
        <v>7.083596808825302</v>
      </c>
      <c r="AV84" s="16">
        <f>STDEVP(D$6:D85)</f>
        <v>4.419841626121914</v>
      </c>
      <c r="AW84" s="16">
        <f>STDEVP(E$6:E85)</f>
        <v>4.728570079844435</v>
      </c>
      <c r="AX84" s="16">
        <f>STDEVP(F$6:F85)</f>
        <v>4.8116882432260715</v>
      </c>
      <c r="AY84" s="16">
        <f>STDEVP(G$6:G85)</f>
        <v>3.8147739120424946</v>
      </c>
      <c r="AZ84" s="16">
        <f>STDEVP(H$6:H85)</f>
        <v>4.976805576873583</v>
      </c>
      <c r="BA84" s="16">
        <f>STDEVP(I$6:I85)</f>
        <v>0</v>
      </c>
      <c r="BB84" s="16">
        <f>STDEVP(J$6:J85)</f>
        <v>0</v>
      </c>
      <c r="BC84" s="16">
        <f>STDEVP(K$6:K85)</f>
        <v>32.460273797366526</v>
      </c>
      <c r="BE84" s="39">
        <f t="shared" si="28"/>
        <v>25</v>
      </c>
      <c r="BF84" s="39">
        <f t="shared" si="29"/>
        <v>9</v>
      </c>
      <c r="BG84" s="39">
        <f t="shared" si="30"/>
        <v>23</v>
      </c>
      <c r="BH84" s="39">
        <f t="shared" si="31"/>
        <v>10</v>
      </c>
      <c r="BI84" s="39">
        <f t="shared" si="32"/>
        <v>6</v>
      </c>
      <c r="BJ84" s="39">
        <f t="shared" si="33"/>
        <v>6</v>
      </c>
    </row>
    <row r="85" spans="2:62" ht="14.25">
      <c r="B85" s="3">
        <f>'原始数据表'!B85</f>
        <v>0</v>
      </c>
      <c r="C85" s="3">
        <f>'原始数据表'!C85</f>
        <v>0</v>
      </c>
      <c r="D85" s="3">
        <f>'原始数据表'!D85</f>
        <v>0</v>
      </c>
      <c r="E85" s="3">
        <f>'原始数据表'!E85</f>
        <v>0</v>
      </c>
      <c r="F85" s="3">
        <f>'原始数据表'!F85</f>
        <v>0</v>
      </c>
      <c r="G85" s="3">
        <f>'原始数据表'!G85</f>
        <v>0</v>
      </c>
      <c r="H85" s="3">
        <f>'原始数据表'!H85</f>
        <v>0</v>
      </c>
      <c r="I85" s="3">
        <f>'原始数据表'!I85</f>
        <v>0</v>
      </c>
      <c r="J85" s="3">
        <f>'原始数据表'!J85</f>
        <v>0</v>
      </c>
      <c r="K85" s="3">
        <f t="shared" si="17"/>
        <v>0</v>
      </c>
      <c r="L85">
        <v>80</v>
      </c>
      <c r="M85" t="e">
        <f ca="1" t="shared" si="18"/>
        <v>#VALUE!</v>
      </c>
      <c r="N85" t="e">
        <f ca="1" t="shared" si="19"/>
        <v>#VALUE!</v>
      </c>
      <c r="O85" t="e">
        <f ca="1" t="shared" si="20"/>
        <v>#VALUE!</v>
      </c>
      <c r="P85" t="e">
        <f ca="1" t="shared" si="21"/>
        <v>#VALUE!</v>
      </c>
      <c r="Q85" t="e">
        <f ca="1" t="shared" si="22"/>
        <v>#VALUE!</v>
      </c>
      <c r="R85" t="e">
        <f ca="1" t="shared" si="23"/>
        <v>#VALUE!</v>
      </c>
      <c r="S85" t="e">
        <f ca="1" t="shared" si="24"/>
        <v>#VALUE!</v>
      </c>
      <c r="T85" t="e">
        <f ca="1" t="shared" si="25"/>
        <v>#VALUE!</v>
      </c>
      <c r="U85" t="e">
        <f ca="1" t="shared" si="26"/>
        <v>#VALUE!</v>
      </c>
      <c r="V85" t="e">
        <f ca="1" t="shared" si="27"/>
        <v>#VALUE!</v>
      </c>
      <c r="X85">
        <f>AVERAGE(B$6:B86)</f>
        <v>7.938271604938271</v>
      </c>
      <c r="Y85">
        <f>AVERAGE(C$6:C86)</f>
        <v>10.061728395061728</v>
      </c>
      <c r="Z85">
        <f>AVERAGE(D$6:D86)</f>
        <v>6.222222222222222</v>
      </c>
      <c r="AA85">
        <f>AVERAGE(E$6:E86)</f>
        <v>6.049382716049383</v>
      </c>
      <c r="AB85">
        <f>AVERAGE(F$6:F86)</f>
        <v>6.111111111111111</v>
      </c>
      <c r="AC85">
        <f>AVERAGE(G$6:G86)</f>
        <v>5.283950617283951</v>
      </c>
      <c r="AD85">
        <f>AVERAGE(H$6:H86)</f>
        <v>6.654320987654321</v>
      </c>
      <c r="AE85">
        <f>AVERAGE(I$6:I86)</f>
        <v>0</v>
      </c>
      <c r="AF85">
        <f>AVERAGE(J$6:J86)</f>
        <v>0</v>
      </c>
      <c r="AG85">
        <f>AVERAGE(K$6:K86)</f>
        <v>48.32098765432099</v>
      </c>
      <c r="AI85" t="e">
        <f>AVERAGE(M$6:M86)</f>
        <v>#VALUE!</v>
      </c>
      <c r="AJ85" t="e">
        <f>AVERAGE(N$6:N86)</f>
        <v>#VALUE!</v>
      </c>
      <c r="AK85" t="e">
        <f>AVERAGE(O$6:O86)</f>
        <v>#VALUE!</v>
      </c>
      <c r="AL85" t="e">
        <f>AVERAGE(P$6:P86)</f>
        <v>#VALUE!</v>
      </c>
      <c r="AM85" t="e">
        <f>AVERAGE(Q$6:Q86)</f>
        <v>#VALUE!</v>
      </c>
      <c r="AN85" t="e">
        <f>AVERAGE(R$6:R86)</f>
        <v>#VALUE!</v>
      </c>
      <c r="AO85" t="e">
        <f>AVERAGE(S$6:S86)</f>
        <v>#VALUE!</v>
      </c>
      <c r="AP85" t="e">
        <f>AVERAGE(T$6:T86)</f>
        <v>#VALUE!</v>
      </c>
      <c r="AQ85" t="e">
        <f>AVERAGE(U$6:U86)</f>
        <v>#VALUE!</v>
      </c>
      <c r="AR85" t="e">
        <f>AVERAGE(V$6:V86)</f>
        <v>#VALUE!</v>
      </c>
      <c r="AT85" s="16">
        <f>STDEVP(B$6:B86)</f>
        <v>5.711901542820283</v>
      </c>
      <c r="AU85" s="16">
        <f>STDEVP(C$6:C86)</f>
        <v>7.129049733244274</v>
      </c>
      <c r="AV85" s="16">
        <f>STDEVP(D$6:D86)</f>
        <v>4.447221354708778</v>
      </c>
      <c r="AW85" s="16">
        <f>STDEVP(E$6:E86)</f>
        <v>4.747712209464554</v>
      </c>
      <c r="AX85" s="16">
        <f>STDEVP(F$6:F86)</f>
        <v>4.83045891539648</v>
      </c>
      <c r="AY85" s="16">
        <f>STDEVP(G$6:G86)</f>
        <v>3.836905156861</v>
      </c>
      <c r="AZ85" s="16">
        <f>STDEVP(H$6:H86)</f>
        <v>5.001630583075835</v>
      </c>
      <c r="BA85" s="16">
        <f>STDEVP(I$6:I86)</f>
        <v>0</v>
      </c>
      <c r="BB85" s="16">
        <f>STDEVP(J$6:J86)</f>
        <v>0</v>
      </c>
      <c r="BC85" s="16">
        <f>STDEVP(K$6:K86)</f>
        <v>32.70852464128769</v>
      </c>
      <c r="BE85" s="39">
        <f t="shared" si="28"/>
        <v>26</v>
      </c>
      <c r="BF85" s="39">
        <f t="shared" si="29"/>
        <v>9</v>
      </c>
      <c r="BG85" s="39">
        <f t="shared" si="30"/>
        <v>23</v>
      </c>
      <c r="BH85" s="39">
        <f t="shared" si="31"/>
        <v>10</v>
      </c>
      <c r="BI85" s="39">
        <f t="shared" si="32"/>
        <v>6</v>
      </c>
      <c r="BJ85" s="39">
        <f t="shared" si="33"/>
        <v>6</v>
      </c>
    </row>
    <row r="86" spans="2:62" ht="14.25">
      <c r="B86" s="3">
        <f>'原始数据表'!B86</f>
        <v>0</v>
      </c>
      <c r="C86" s="3">
        <f>'原始数据表'!C86</f>
        <v>0</v>
      </c>
      <c r="D86" s="3">
        <f>'原始数据表'!D86</f>
        <v>0</v>
      </c>
      <c r="E86" s="3">
        <f>'原始数据表'!E86</f>
        <v>0</v>
      </c>
      <c r="F86" s="3">
        <f>'原始数据表'!F86</f>
        <v>0</v>
      </c>
      <c r="G86" s="3">
        <f>'原始数据表'!G86</f>
        <v>0</v>
      </c>
      <c r="H86" s="3">
        <f>'原始数据表'!H86</f>
        <v>0</v>
      </c>
      <c r="I86" s="3">
        <f>'原始数据表'!I86</f>
        <v>0</v>
      </c>
      <c r="J86" s="3">
        <f>'原始数据表'!J86</f>
        <v>0</v>
      </c>
      <c r="K86" s="3">
        <f t="shared" si="17"/>
        <v>0</v>
      </c>
      <c r="L86">
        <v>81</v>
      </c>
      <c r="M86" t="e">
        <f ca="1" t="shared" si="18"/>
        <v>#VALUE!</v>
      </c>
      <c r="N86" t="e">
        <f ca="1" t="shared" si="19"/>
        <v>#VALUE!</v>
      </c>
      <c r="O86" t="e">
        <f ca="1" t="shared" si="20"/>
        <v>#VALUE!</v>
      </c>
      <c r="P86" t="e">
        <f ca="1" t="shared" si="21"/>
        <v>#VALUE!</v>
      </c>
      <c r="Q86" t="e">
        <f ca="1" t="shared" si="22"/>
        <v>#VALUE!</v>
      </c>
      <c r="R86" t="e">
        <f ca="1" t="shared" si="23"/>
        <v>#VALUE!</v>
      </c>
      <c r="S86" t="e">
        <f ca="1" t="shared" si="24"/>
        <v>#VALUE!</v>
      </c>
      <c r="T86" t="e">
        <f ca="1" t="shared" si="25"/>
        <v>#VALUE!</v>
      </c>
      <c r="U86" t="e">
        <f ca="1" t="shared" si="26"/>
        <v>#VALUE!</v>
      </c>
      <c r="V86" t="e">
        <f ca="1" t="shared" si="27"/>
        <v>#VALUE!</v>
      </c>
      <c r="X86">
        <f>AVERAGE(B$6:B87)</f>
        <v>7.841463414634147</v>
      </c>
      <c r="Y86">
        <f>AVERAGE(C$6:C87)</f>
        <v>9.939024390243903</v>
      </c>
      <c r="Z86">
        <f>AVERAGE(D$6:D87)</f>
        <v>6.146341463414634</v>
      </c>
      <c r="AA86">
        <f>AVERAGE(E$6:E87)</f>
        <v>5.975609756097561</v>
      </c>
      <c r="AB86">
        <f>AVERAGE(F$6:F87)</f>
        <v>6.036585365853658</v>
      </c>
      <c r="AC86">
        <f>AVERAGE(G$6:G87)</f>
        <v>5.219512195121951</v>
      </c>
      <c r="AD86">
        <f>AVERAGE(H$6:H87)</f>
        <v>6.573170731707317</v>
      </c>
      <c r="AE86">
        <f>AVERAGE(I$6:I87)</f>
        <v>0</v>
      </c>
      <c r="AF86">
        <f>AVERAGE(J$6:J87)</f>
        <v>0</v>
      </c>
      <c r="AG86">
        <f>AVERAGE(K$6:K87)</f>
        <v>47.73170731707317</v>
      </c>
      <c r="AI86" t="e">
        <f>AVERAGE(M$6:M87)</f>
        <v>#VALUE!</v>
      </c>
      <c r="AJ86" t="e">
        <f>AVERAGE(N$6:N87)</f>
        <v>#VALUE!</v>
      </c>
      <c r="AK86" t="e">
        <f>AVERAGE(O$6:O87)</f>
        <v>#VALUE!</v>
      </c>
      <c r="AL86" t="e">
        <f>AVERAGE(P$6:P87)</f>
        <v>#VALUE!</v>
      </c>
      <c r="AM86" t="e">
        <f>AVERAGE(Q$6:Q87)</f>
        <v>#VALUE!</v>
      </c>
      <c r="AN86" t="e">
        <f>AVERAGE(R$6:R87)</f>
        <v>#VALUE!</v>
      </c>
      <c r="AO86" t="e">
        <f>AVERAGE(S$6:S87)</f>
        <v>#VALUE!</v>
      </c>
      <c r="AP86" t="e">
        <f>AVERAGE(T$6:T87)</f>
        <v>#VALUE!</v>
      </c>
      <c r="AQ86" t="e">
        <f>AVERAGE(U$6:U87)</f>
        <v>#VALUE!</v>
      </c>
      <c r="AR86" t="e">
        <f>AVERAGE(V$6:V87)</f>
        <v>#VALUE!</v>
      </c>
      <c r="AT86" s="16">
        <f>STDEVP(B$6:B87)</f>
        <v>5.743436364499197</v>
      </c>
      <c r="AU86" s="16">
        <f>STDEVP(C$6:C87)</f>
        <v>7.17099095267227</v>
      </c>
      <c r="AV86" s="16">
        <f>STDEVP(D$6:D87)</f>
        <v>4.472468492900548</v>
      </c>
      <c r="AW86" s="16">
        <f>STDEVP(E$6:E87)</f>
        <v>4.765157100156626</v>
      </c>
      <c r="AX86" s="16">
        <f>STDEVP(F$6:F87)</f>
        <v>4.847541800851784</v>
      </c>
      <c r="AY86" s="16">
        <f>STDEVP(G$6:G87)</f>
        <v>3.857284493589425</v>
      </c>
      <c r="AZ86" s="16">
        <f>STDEVP(H$6:H87)</f>
        <v>5.024405043785922</v>
      </c>
      <c r="BA86" s="16">
        <f>STDEVP(I$6:I87)</f>
        <v>0</v>
      </c>
      <c r="BB86" s="16">
        <f>STDEVP(J$6:J87)</f>
        <v>0</v>
      </c>
      <c r="BC86" s="16">
        <f>STDEVP(K$6:K87)</f>
        <v>32.93824553670532</v>
      </c>
      <c r="BE86" s="39">
        <f t="shared" si="28"/>
        <v>27</v>
      </c>
      <c r="BF86" s="39">
        <f t="shared" si="29"/>
        <v>9</v>
      </c>
      <c r="BG86" s="39">
        <f t="shared" si="30"/>
        <v>23</v>
      </c>
      <c r="BH86" s="39">
        <f t="shared" si="31"/>
        <v>10</v>
      </c>
      <c r="BI86" s="39">
        <f t="shared" si="32"/>
        <v>6</v>
      </c>
      <c r="BJ86" s="39">
        <f t="shared" si="33"/>
        <v>6</v>
      </c>
    </row>
    <row r="87" spans="2:62" ht="14.25">
      <c r="B87" s="3">
        <f>'原始数据表'!B87</f>
        <v>0</v>
      </c>
      <c r="C87" s="3">
        <f>'原始数据表'!C87</f>
        <v>0</v>
      </c>
      <c r="D87" s="3">
        <f>'原始数据表'!D87</f>
        <v>0</v>
      </c>
      <c r="E87" s="3">
        <f>'原始数据表'!E87</f>
        <v>0</v>
      </c>
      <c r="F87" s="3">
        <f>'原始数据表'!F87</f>
        <v>0</v>
      </c>
      <c r="G87" s="3">
        <f>'原始数据表'!G87</f>
        <v>0</v>
      </c>
      <c r="H87" s="3">
        <f>'原始数据表'!H87</f>
        <v>0</v>
      </c>
      <c r="I87" s="3">
        <f>'原始数据表'!I87</f>
        <v>0</v>
      </c>
      <c r="J87" s="3">
        <f>'原始数据表'!J87</f>
        <v>0</v>
      </c>
      <c r="K87" s="3">
        <f t="shared" si="17"/>
        <v>0</v>
      </c>
      <c r="L87">
        <v>82</v>
      </c>
      <c r="M87" t="e">
        <f ca="1" t="shared" si="18"/>
        <v>#VALUE!</v>
      </c>
      <c r="N87" t="e">
        <f ca="1" t="shared" si="19"/>
        <v>#VALUE!</v>
      </c>
      <c r="O87" t="e">
        <f ca="1" t="shared" si="20"/>
        <v>#VALUE!</v>
      </c>
      <c r="P87" t="e">
        <f ca="1" t="shared" si="21"/>
        <v>#VALUE!</v>
      </c>
      <c r="Q87" t="e">
        <f ca="1" t="shared" si="22"/>
        <v>#VALUE!</v>
      </c>
      <c r="R87" t="e">
        <f ca="1" t="shared" si="23"/>
        <v>#VALUE!</v>
      </c>
      <c r="S87" t="e">
        <f ca="1" t="shared" si="24"/>
        <v>#VALUE!</v>
      </c>
      <c r="T87" t="e">
        <f ca="1" t="shared" si="25"/>
        <v>#VALUE!</v>
      </c>
      <c r="U87" t="e">
        <f ca="1" t="shared" si="26"/>
        <v>#VALUE!</v>
      </c>
      <c r="V87" t="e">
        <f ca="1" t="shared" si="27"/>
        <v>#VALUE!</v>
      </c>
      <c r="X87">
        <f>AVERAGE(B$6:B88)</f>
        <v>7.746987951807229</v>
      </c>
      <c r="Y87">
        <f>AVERAGE(C$6:C88)</f>
        <v>9.819277108433734</v>
      </c>
      <c r="Z87">
        <f>AVERAGE(D$6:D88)</f>
        <v>6.072289156626506</v>
      </c>
      <c r="AA87">
        <f>AVERAGE(E$6:E88)</f>
        <v>5.903614457831325</v>
      </c>
      <c r="AB87">
        <f>AVERAGE(F$6:F88)</f>
        <v>5.963855421686747</v>
      </c>
      <c r="AC87">
        <f>AVERAGE(G$6:G88)</f>
        <v>5.156626506024097</v>
      </c>
      <c r="AD87">
        <f>AVERAGE(H$6:H88)</f>
        <v>6.493975903614458</v>
      </c>
      <c r="AE87">
        <f>AVERAGE(I$6:I88)</f>
        <v>0</v>
      </c>
      <c r="AF87">
        <f>AVERAGE(J$6:J88)</f>
        <v>0</v>
      </c>
      <c r="AG87">
        <f>AVERAGE(K$6:K88)</f>
        <v>47.1566265060241</v>
      </c>
      <c r="AI87" t="e">
        <f>AVERAGE(M$6:M88)</f>
        <v>#VALUE!</v>
      </c>
      <c r="AJ87" t="e">
        <f>AVERAGE(N$6:N88)</f>
        <v>#VALUE!</v>
      </c>
      <c r="AK87" t="e">
        <f>AVERAGE(O$6:O88)</f>
        <v>#VALUE!</v>
      </c>
      <c r="AL87" t="e">
        <f>AVERAGE(P$6:P88)</f>
        <v>#VALUE!</v>
      </c>
      <c r="AM87" t="e">
        <f>AVERAGE(Q$6:Q88)</f>
        <v>#VALUE!</v>
      </c>
      <c r="AN87" t="e">
        <f>AVERAGE(R$6:R88)</f>
        <v>#VALUE!</v>
      </c>
      <c r="AO87" t="e">
        <f>AVERAGE(S$6:S88)</f>
        <v>#VALUE!</v>
      </c>
      <c r="AP87" t="e">
        <f>AVERAGE(T$6:T88)</f>
        <v>#VALUE!</v>
      </c>
      <c r="AQ87" t="e">
        <f>AVERAGE(U$6:U88)</f>
        <v>#VALUE!</v>
      </c>
      <c r="AR87" t="e">
        <f>AVERAGE(V$6:V88)</f>
        <v>#VALUE!</v>
      </c>
      <c r="AT87" s="16">
        <f>STDEVP(B$6:B88)</f>
        <v>5.772480149133819</v>
      </c>
      <c r="AU87" s="16">
        <f>STDEVP(C$6:C88)</f>
        <v>7.209673184634308</v>
      </c>
      <c r="AV87" s="16">
        <f>STDEVP(D$6:D88)</f>
        <v>4.495735951734014</v>
      </c>
      <c r="AW87" s="16">
        <f>STDEVP(E$6:E88)</f>
        <v>4.7810228724383785</v>
      </c>
      <c r="AX87" s="16">
        <f>STDEVP(F$6:F88)</f>
        <v>4.863054182208657</v>
      </c>
      <c r="AY87" s="16">
        <f>STDEVP(G$6:G88)</f>
        <v>3.876036752753387</v>
      </c>
      <c r="AZ87" s="16">
        <f>STDEVP(H$6:H88)</f>
        <v>5.045273331284557</v>
      </c>
      <c r="BA87" s="16">
        <f>STDEVP(I$6:I88)</f>
        <v>0</v>
      </c>
      <c r="BB87" s="16">
        <f>STDEVP(J$6:J88)</f>
        <v>0</v>
      </c>
      <c r="BC87" s="16">
        <f>STDEVP(K$6:K88)</f>
        <v>33.150798906476005</v>
      </c>
      <c r="BE87" s="39">
        <f t="shared" si="28"/>
        <v>28</v>
      </c>
      <c r="BF87" s="39">
        <f t="shared" si="29"/>
        <v>9</v>
      </c>
      <c r="BG87" s="39">
        <f t="shared" si="30"/>
        <v>23</v>
      </c>
      <c r="BH87" s="39">
        <f t="shared" si="31"/>
        <v>10</v>
      </c>
      <c r="BI87" s="39">
        <f t="shared" si="32"/>
        <v>6</v>
      </c>
      <c r="BJ87" s="39">
        <f t="shared" si="33"/>
        <v>6</v>
      </c>
    </row>
    <row r="88" spans="2:62" ht="14.25">
      <c r="B88" s="3">
        <f>'原始数据表'!B88</f>
        <v>0</v>
      </c>
      <c r="C88" s="3">
        <f>'原始数据表'!C88</f>
        <v>0</v>
      </c>
      <c r="D88" s="3">
        <f>'原始数据表'!D88</f>
        <v>0</v>
      </c>
      <c r="E88" s="3">
        <f>'原始数据表'!E88</f>
        <v>0</v>
      </c>
      <c r="F88" s="3">
        <f>'原始数据表'!F88</f>
        <v>0</v>
      </c>
      <c r="G88" s="3">
        <f>'原始数据表'!G88</f>
        <v>0</v>
      </c>
      <c r="H88" s="3">
        <f>'原始数据表'!H88</f>
        <v>0</v>
      </c>
      <c r="I88" s="3">
        <f>'原始数据表'!I88</f>
        <v>0</v>
      </c>
      <c r="J88" s="3">
        <f>'原始数据表'!J88</f>
        <v>0</v>
      </c>
      <c r="K88" s="3">
        <f t="shared" si="17"/>
        <v>0</v>
      </c>
      <c r="L88">
        <v>83</v>
      </c>
      <c r="M88" t="e">
        <f ca="1" t="shared" si="18"/>
        <v>#VALUE!</v>
      </c>
      <c r="N88" t="e">
        <f ca="1" t="shared" si="19"/>
        <v>#VALUE!</v>
      </c>
      <c r="O88" t="e">
        <f ca="1" t="shared" si="20"/>
        <v>#VALUE!</v>
      </c>
      <c r="P88" t="e">
        <f ca="1" t="shared" si="21"/>
        <v>#VALUE!</v>
      </c>
      <c r="Q88" t="e">
        <f ca="1" t="shared" si="22"/>
        <v>#VALUE!</v>
      </c>
      <c r="R88" t="e">
        <f ca="1" t="shared" si="23"/>
        <v>#VALUE!</v>
      </c>
      <c r="S88" t="e">
        <f ca="1" t="shared" si="24"/>
        <v>#VALUE!</v>
      </c>
      <c r="T88" t="e">
        <f ca="1" t="shared" si="25"/>
        <v>#VALUE!</v>
      </c>
      <c r="U88" t="e">
        <f ca="1" t="shared" si="26"/>
        <v>#VALUE!</v>
      </c>
      <c r="V88" t="e">
        <f ca="1" t="shared" si="27"/>
        <v>#VALUE!</v>
      </c>
      <c r="X88">
        <f>AVERAGE(B$6:B89)</f>
        <v>7.654761904761905</v>
      </c>
      <c r="Y88">
        <f>AVERAGE(C$6:C89)</f>
        <v>9.702380952380953</v>
      </c>
      <c r="Z88">
        <f>AVERAGE(D$6:D89)</f>
        <v>6</v>
      </c>
      <c r="AA88">
        <f>AVERAGE(E$6:E89)</f>
        <v>5.833333333333333</v>
      </c>
      <c r="AB88">
        <f>AVERAGE(F$6:F89)</f>
        <v>5.892857142857143</v>
      </c>
      <c r="AC88">
        <f>AVERAGE(G$6:G89)</f>
        <v>5.095238095238095</v>
      </c>
      <c r="AD88">
        <f>AVERAGE(H$6:H89)</f>
        <v>6.416666666666667</v>
      </c>
      <c r="AE88">
        <f>AVERAGE(I$6:I89)</f>
        <v>0</v>
      </c>
      <c r="AF88">
        <f>AVERAGE(J$6:J89)</f>
        <v>0</v>
      </c>
      <c r="AG88">
        <f>AVERAGE(K$6:K89)</f>
        <v>46.595238095238095</v>
      </c>
      <c r="AI88" t="e">
        <f>AVERAGE(M$6:M89)</f>
        <v>#VALUE!</v>
      </c>
      <c r="AJ88" t="e">
        <f>AVERAGE(N$6:N89)</f>
        <v>#VALUE!</v>
      </c>
      <c r="AK88" t="e">
        <f>AVERAGE(O$6:O89)</f>
        <v>#VALUE!</v>
      </c>
      <c r="AL88" t="e">
        <f>AVERAGE(P$6:P89)</f>
        <v>#VALUE!</v>
      </c>
      <c r="AM88" t="e">
        <f>AVERAGE(Q$6:Q89)</f>
        <v>#VALUE!</v>
      </c>
      <c r="AN88" t="e">
        <f>AVERAGE(R$6:R89)</f>
        <v>#VALUE!</v>
      </c>
      <c r="AO88" t="e">
        <f>AVERAGE(S$6:S89)</f>
        <v>#VALUE!</v>
      </c>
      <c r="AP88" t="e">
        <f>AVERAGE(T$6:T89)</f>
        <v>#VALUE!</v>
      </c>
      <c r="AQ88" t="e">
        <f>AVERAGE(U$6:U89)</f>
        <v>#VALUE!</v>
      </c>
      <c r="AR88" t="e">
        <f>AVERAGE(V$6:V89)</f>
        <v>#VALUE!</v>
      </c>
      <c r="AT88" s="16">
        <f>STDEVP(B$6:B89)</f>
        <v>5.799207761202936</v>
      </c>
      <c r="AU88" s="16">
        <f>STDEVP(C$6:C89)</f>
        <v>7.245326509952997</v>
      </c>
      <c r="AV88" s="16">
        <f>STDEVP(D$6:D89)</f>
        <v>4.517163037212837</v>
      </c>
      <c r="AW88" s="16">
        <f>STDEVP(E$6:E89)</f>
        <v>4.795417786390644</v>
      </c>
      <c r="AX88" s="16">
        <f>STDEVP(F$6:F89)</f>
        <v>4.877103592890181</v>
      </c>
      <c r="AY88" s="16">
        <f>STDEVP(G$6:G89)</f>
        <v>3.893275789342708</v>
      </c>
      <c r="AZ88" s="16">
        <f>STDEVP(H$6:H89)</f>
        <v>5.064367429434545</v>
      </c>
      <c r="BA88" s="16">
        <f>STDEVP(I$6:I89)</f>
        <v>0</v>
      </c>
      <c r="BB88" s="16">
        <f>STDEVP(J$6:J89)</f>
        <v>0</v>
      </c>
      <c r="BC88" s="16">
        <f>STDEVP(K$6:K89)</f>
        <v>33.347420492666885</v>
      </c>
      <c r="BE88" s="39">
        <f t="shared" si="28"/>
        <v>29</v>
      </c>
      <c r="BF88" s="39">
        <f t="shared" si="29"/>
        <v>9</v>
      </c>
      <c r="BG88" s="39">
        <f t="shared" si="30"/>
        <v>23</v>
      </c>
      <c r="BH88" s="39">
        <f t="shared" si="31"/>
        <v>10</v>
      </c>
      <c r="BI88" s="39">
        <f t="shared" si="32"/>
        <v>6</v>
      </c>
      <c r="BJ88" s="39">
        <f t="shared" si="33"/>
        <v>6</v>
      </c>
    </row>
    <row r="89" spans="2:62" ht="14.25">
      <c r="B89" s="3">
        <f>'原始数据表'!B89</f>
        <v>0</v>
      </c>
      <c r="C89" s="3">
        <f>'原始数据表'!C89</f>
        <v>0</v>
      </c>
      <c r="D89" s="3">
        <f>'原始数据表'!D89</f>
        <v>0</v>
      </c>
      <c r="E89" s="3">
        <f>'原始数据表'!E89</f>
        <v>0</v>
      </c>
      <c r="F89" s="3">
        <f>'原始数据表'!F89</f>
        <v>0</v>
      </c>
      <c r="G89" s="3">
        <f>'原始数据表'!G89</f>
        <v>0</v>
      </c>
      <c r="H89" s="3">
        <f>'原始数据表'!H89</f>
        <v>0</v>
      </c>
      <c r="I89" s="3">
        <f>'原始数据表'!I89</f>
        <v>0</v>
      </c>
      <c r="J89" s="3">
        <f>'原始数据表'!J89</f>
        <v>0</v>
      </c>
      <c r="K89" s="3">
        <f t="shared" si="17"/>
        <v>0</v>
      </c>
      <c r="L89">
        <v>84</v>
      </c>
      <c r="M89" t="e">
        <f ca="1" t="shared" si="18"/>
        <v>#VALUE!</v>
      </c>
      <c r="N89" t="e">
        <f ca="1" t="shared" si="19"/>
        <v>#VALUE!</v>
      </c>
      <c r="O89" t="e">
        <f ca="1" t="shared" si="20"/>
        <v>#VALUE!</v>
      </c>
      <c r="P89" t="e">
        <f ca="1" t="shared" si="21"/>
        <v>#VALUE!</v>
      </c>
      <c r="Q89" t="e">
        <f ca="1" t="shared" si="22"/>
        <v>#VALUE!</v>
      </c>
      <c r="R89" t="e">
        <f ca="1" t="shared" si="23"/>
        <v>#VALUE!</v>
      </c>
      <c r="S89" t="e">
        <f ca="1" t="shared" si="24"/>
        <v>#VALUE!</v>
      </c>
      <c r="T89" t="e">
        <f ca="1" t="shared" si="25"/>
        <v>#VALUE!</v>
      </c>
      <c r="U89" t="e">
        <f ca="1" t="shared" si="26"/>
        <v>#VALUE!</v>
      </c>
      <c r="V89" t="e">
        <f ca="1" t="shared" si="27"/>
        <v>#VALUE!</v>
      </c>
      <c r="X89">
        <f>AVERAGE(B$6:B90)</f>
        <v>7.564705882352941</v>
      </c>
      <c r="Y89">
        <f>AVERAGE(C$6:C90)</f>
        <v>9.588235294117647</v>
      </c>
      <c r="Z89">
        <f>AVERAGE(D$6:D90)</f>
        <v>5.929411764705883</v>
      </c>
      <c r="AA89">
        <f>AVERAGE(E$6:E90)</f>
        <v>5.764705882352941</v>
      </c>
      <c r="AB89">
        <f>AVERAGE(F$6:F90)</f>
        <v>5.823529411764706</v>
      </c>
      <c r="AC89">
        <f>AVERAGE(G$6:G90)</f>
        <v>5.035294117647059</v>
      </c>
      <c r="AD89">
        <f>AVERAGE(H$6:H90)</f>
        <v>6.341176470588235</v>
      </c>
      <c r="AE89">
        <f>AVERAGE(I$6:I90)</f>
        <v>0</v>
      </c>
      <c r="AF89">
        <f>AVERAGE(J$6:J90)</f>
        <v>0</v>
      </c>
      <c r="AG89">
        <f>AVERAGE(K$6:K90)</f>
        <v>46.04705882352941</v>
      </c>
      <c r="AI89" t="e">
        <f>AVERAGE(M$6:M90)</f>
        <v>#VALUE!</v>
      </c>
      <c r="AJ89" t="e">
        <f>AVERAGE(N$6:N90)</f>
        <v>#VALUE!</v>
      </c>
      <c r="AK89" t="e">
        <f>AVERAGE(O$6:O90)</f>
        <v>#VALUE!</v>
      </c>
      <c r="AL89" t="e">
        <f>AVERAGE(P$6:P90)</f>
        <v>#VALUE!</v>
      </c>
      <c r="AM89" t="e">
        <f>AVERAGE(Q$6:Q90)</f>
        <v>#VALUE!</v>
      </c>
      <c r="AN89" t="e">
        <f>AVERAGE(R$6:R90)</f>
        <v>#VALUE!</v>
      </c>
      <c r="AO89" t="e">
        <f>AVERAGE(S$6:S90)</f>
        <v>#VALUE!</v>
      </c>
      <c r="AP89" t="e">
        <f>AVERAGE(T$6:T90)</f>
        <v>#VALUE!</v>
      </c>
      <c r="AQ89" t="e">
        <f>AVERAGE(U$6:U90)</f>
        <v>#VALUE!</v>
      </c>
      <c r="AR89" t="e">
        <f>AVERAGE(V$6:V90)</f>
        <v>#VALUE!</v>
      </c>
      <c r="AT89" s="16">
        <f>STDEVP(B$6:B90)</f>
        <v>5.823778960785089</v>
      </c>
      <c r="AU89" s="16">
        <f>STDEVP(C$6:C90)</f>
        <v>7.2781609145152775</v>
      </c>
      <c r="AV89" s="16">
        <f>STDEVP(D$6:D90)</f>
        <v>4.536876964956809</v>
      </c>
      <c r="AW89" s="16">
        <f>STDEVP(E$6:E90)</f>
        <v>4.808441251220191</v>
      </c>
      <c r="AX89" s="16">
        <f>STDEVP(F$6:F90)</f>
        <v>4.889788809557743</v>
      </c>
      <c r="AY89" s="16">
        <f>STDEVP(G$6:G90)</f>
        <v>3.9091056862709643</v>
      </c>
      <c r="AZ89" s="16">
        <f>STDEVP(H$6:H90)</f>
        <v>5.081808249678965</v>
      </c>
      <c r="BA89" s="16">
        <f>STDEVP(I$6:I90)</f>
        <v>0</v>
      </c>
      <c r="BB89" s="16">
        <f>STDEVP(J$6:J90)</f>
        <v>0</v>
      </c>
      <c r="BC89" s="16">
        <f>STDEVP(K$6:K90)</f>
        <v>33.52923426165606</v>
      </c>
      <c r="BE89" s="39">
        <f t="shared" si="28"/>
        <v>30</v>
      </c>
      <c r="BF89" s="39">
        <f t="shared" si="29"/>
        <v>9</v>
      </c>
      <c r="BG89" s="39">
        <f t="shared" si="30"/>
        <v>23</v>
      </c>
      <c r="BH89" s="39">
        <f t="shared" si="31"/>
        <v>10</v>
      </c>
      <c r="BI89" s="39">
        <f t="shared" si="32"/>
        <v>6</v>
      </c>
      <c r="BJ89" s="39">
        <f t="shared" si="33"/>
        <v>6</v>
      </c>
    </row>
    <row r="90" spans="2:62" ht="14.25">
      <c r="B90" s="3">
        <f>'原始数据表'!B90</f>
        <v>0</v>
      </c>
      <c r="C90" s="3">
        <f>'原始数据表'!C90</f>
        <v>0</v>
      </c>
      <c r="D90" s="3">
        <f>'原始数据表'!D90</f>
        <v>0</v>
      </c>
      <c r="E90" s="3">
        <f>'原始数据表'!E90</f>
        <v>0</v>
      </c>
      <c r="F90" s="3">
        <f>'原始数据表'!F90</f>
        <v>0</v>
      </c>
      <c r="G90" s="3">
        <f>'原始数据表'!G90</f>
        <v>0</v>
      </c>
      <c r="H90" s="3">
        <f>'原始数据表'!H90</f>
        <v>0</v>
      </c>
      <c r="I90" s="3">
        <f>'原始数据表'!I90</f>
        <v>0</v>
      </c>
      <c r="J90" s="3">
        <f>'原始数据表'!J90</f>
        <v>0</v>
      </c>
      <c r="K90" s="3">
        <f t="shared" si="17"/>
        <v>0</v>
      </c>
      <c r="L90">
        <v>85</v>
      </c>
      <c r="M90" t="e">
        <f ca="1" t="shared" si="18"/>
        <v>#VALUE!</v>
      </c>
      <c r="N90" t="e">
        <f ca="1" t="shared" si="19"/>
        <v>#VALUE!</v>
      </c>
      <c r="O90" t="e">
        <f ca="1" t="shared" si="20"/>
        <v>#VALUE!</v>
      </c>
      <c r="P90" t="e">
        <f ca="1" t="shared" si="21"/>
        <v>#VALUE!</v>
      </c>
      <c r="Q90" t="e">
        <f ca="1" t="shared" si="22"/>
        <v>#VALUE!</v>
      </c>
      <c r="R90" t="e">
        <f ca="1" t="shared" si="23"/>
        <v>#VALUE!</v>
      </c>
      <c r="S90" t="e">
        <f ca="1" t="shared" si="24"/>
        <v>#VALUE!</v>
      </c>
      <c r="T90" t="e">
        <f ca="1" t="shared" si="25"/>
        <v>#VALUE!</v>
      </c>
      <c r="U90" t="e">
        <f ca="1" t="shared" si="26"/>
        <v>#VALUE!</v>
      </c>
      <c r="V90" t="e">
        <f ca="1" t="shared" si="27"/>
        <v>#VALUE!</v>
      </c>
      <c r="X90">
        <f>AVERAGE(B$6:B91)</f>
        <v>7.476744186046512</v>
      </c>
      <c r="Y90">
        <f>AVERAGE(C$6:C91)</f>
        <v>9.476744186046512</v>
      </c>
      <c r="Z90">
        <f>AVERAGE(D$6:D91)</f>
        <v>5.8604651162790695</v>
      </c>
      <c r="AA90">
        <f>AVERAGE(E$6:E91)</f>
        <v>5.6976744186046515</v>
      </c>
      <c r="AB90">
        <f>AVERAGE(F$6:F91)</f>
        <v>5.755813953488372</v>
      </c>
      <c r="AC90">
        <f>AVERAGE(G$6:G91)</f>
        <v>4.976744186046512</v>
      </c>
      <c r="AD90">
        <f>AVERAGE(H$6:H91)</f>
        <v>6.267441860465116</v>
      </c>
      <c r="AE90">
        <f>AVERAGE(I$6:I91)</f>
        <v>0</v>
      </c>
      <c r="AF90">
        <f>AVERAGE(J$6:J91)</f>
        <v>0</v>
      </c>
      <c r="AG90">
        <f>AVERAGE(K$6:K91)</f>
        <v>45.51162790697674</v>
      </c>
      <c r="AI90" t="e">
        <f>AVERAGE(M$6:M91)</f>
        <v>#VALUE!</v>
      </c>
      <c r="AJ90" t="e">
        <f>AVERAGE(N$6:N91)</f>
        <v>#VALUE!</v>
      </c>
      <c r="AK90" t="e">
        <f>AVERAGE(O$6:O91)</f>
        <v>#VALUE!</v>
      </c>
      <c r="AL90" t="e">
        <f>AVERAGE(P$6:P91)</f>
        <v>#VALUE!</v>
      </c>
      <c r="AM90" t="e">
        <f>AVERAGE(Q$6:Q91)</f>
        <v>#VALUE!</v>
      </c>
      <c r="AN90" t="e">
        <f>AVERAGE(R$6:R91)</f>
        <v>#VALUE!</v>
      </c>
      <c r="AO90" t="e">
        <f>AVERAGE(S$6:S91)</f>
        <v>#VALUE!</v>
      </c>
      <c r="AP90" t="e">
        <f>AVERAGE(T$6:T91)</f>
        <v>#VALUE!</v>
      </c>
      <c r="AQ90" t="e">
        <f>AVERAGE(U$6:U91)</f>
        <v>#VALUE!</v>
      </c>
      <c r="AR90" t="e">
        <f>AVERAGE(V$6:V91)</f>
        <v>#VALUE!</v>
      </c>
      <c r="AT90" s="16">
        <f>STDEVP(B$6:B91)</f>
        <v>5.846340028193441</v>
      </c>
      <c r="AU90" s="16">
        <f>STDEVP(C$6:C91)</f>
        <v>7.308368481733237</v>
      </c>
      <c r="AV90" s="16">
        <f>STDEVP(D$6:D91)</f>
        <v>4.554994168677947</v>
      </c>
      <c r="AW90" s="16">
        <f>STDEVP(E$6:E91)</f>
        <v>4.820184709965252</v>
      </c>
      <c r="AX90" s="16">
        <f>STDEVP(F$6:F91)</f>
        <v>4.901200722631775</v>
      </c>
      <c r="AY90" s="16">
        <f>STDEVP(G$6:G91)</f>
        <v>3.9236217968003317</v>
      </c>
      <c r="AZ90" s="16">
        <f>STDEVP(H$6:H91)</f>
        <v>5.097706777184686</v>
      </c>
      <c r="BA90" s="16">
        <f>STDEVP(I$6:I91)</f>
        <v>0</v>
      </c>
      <c r="BB90" s="16">
        <f>STDEVP(J$6:J91)</f>
        <v>0</v>
      </c>
      <c r="BC90" s="16">
        <f>STDEVP(K$6:K91)</f>
        <v>33.6972651523127</v>
      </c>
      <c r="BE90" s="39">
        <f t="shared" si="28"/>
        <v>31</v>
      </c>
      <c r="BF90" s="39">
        <f t="shared" si="29"/>
        <v>9</v>
      </c>
      <c r="BG90" s="39">
        <f t="shared" si="30"/>
        <v>23</v>
      </c>
      <c r="BH90" s="39">
        <f t="shared" si="31"/>
        <v>10</v>
      </c>
      <c r="BI90" s="39">
        <f t="shared" si="32"/>
        <v>6</v>
      </c>
      <c r="BJ90" s="39">
        <f t="shared" si="33"/>
        <v>6</v>
      </c>
    </row>
    <row r="91" spans="2:62" ht="14.25">
      <c r="B91" s="3">
        <f>'原始数据表'!B91</f>
        <v>0</v>
      </c>
      <c r="C91" s="3">
        <f>'原始数据表'!C91</f>
        <v>0</v>
      </c>
      <c r="D91" s="3">
        <f>'原始数据表'!D91</f>
        <v>0</v>
      </c>
      <c r="E91" s="3">
        <f>'原始数据表'!E91</f>
        <v>0</v>
      </c>
      <c r="F91" s="3">
        <f>'原始数据表'!F91</f>
        <v>0</v>
      </c>
      <c r="G91" s="3">
        <f>'原始数据表'!G91</f>
        <v>0</v>
      </c>
      <c r="H91" s="3">
        <f>'原始数据表'!H91</f>
        <v>0</v>
      </c>
      <c r="I91" s="3">
        <f>'原始数据表'!I91</f>
        <v>0</v>
      </c>
      <c r="J91" s="3">
        <f>'原始数据表'!J91</f>
        <v>0</v>
      </c>
      <c r="K91" s="3">
        <f t="shared" si="17"/>
        <v>0</v>
      </c>
      <c r="L91">
        <v>86</v>
      </c>
      <c r="M91" t="e">
        <f ca="1" t="shared" si="18"/>
        <v>#VALUE!</v>
      </c>
      <c r="N91" t="e">
        <f ca="1" t="shared" si="19"/>
        <v>#VALUE!</v>
      </c>
      <c r="O91" t="e">
        <f ca="1" t="shared" si="20"/>
        <v>#VALUE!</v>
      </c>
      <c r="P91" t="e">
        <f ca="1" t="shared" si="21"/>
        <v>#VALUE!</v>
      </c>
      <c r="Q91" t="e">
        <f ca="1" t="shared" si="22"/>
        <v>#VALUE!</v>
      </c>
      <c r="R91" t="e">
        <f ca="1" t="shared" si="23"/>
        <v>#VALUE!</v>
      </c>
      <c r="S91" t="e">
        <f ca="1" t="shared" si="24"/>
        <v>#VALUE!</v>
      </c>
      <c r="T91" t="e">
        <f ca="1" t="shared" si="25"/>
        <v>#VALUE!</v>
      </c>
      <c r="U91" t="e">
        <f ca="1" t="shared" si="26"/>
        <v>#VALUE!</v>
      </c>
      <c r="V91" t="e">
        <f ca="1" t="shared" si="27"/>
        <v>#VALUE!</v>
      </c>
      <c r="X91">
        <f>AVERAGE(B$6:B92)</f>
        <v>7.390804597701149</v>
      </c>
      <c r="Y91">
        <f>AVERAGE(C$6:C92)</f>
        <v>9.367816091954023</v>
      </c>
      <c r="Z91">
        <f>AVERAGE(D$6:D92)</f>
        <v>5.793103448275862</v>
      </c>
      <c r="AA91">
        <f>AVERAGE(E$6:E92)</f>
        <v>5.632183908045977</v>
      </c>
      <c r="AB91">
        <f>AVERAGE(F$6:F92)</f>
        <v>5.689655172413793</v>
      </c>
      <c r="AC91">
        <f>AVERAGE(G$6:G92)</f>
        <v>4.919540229885057</v>
      </c>
      <c r="AD91">
        <f>AVERAGE(H$6:H92)</f>
        <v>6.195402298850575</v>
      </c>
      <c r="AE91">
        <f>AVERAGE(I$6:I92)</f>
        <v>0</v>
      </c>
      <c r="AF91">
        <f>AVERAGE(J$6:J92)</f>
        <v>0</v>
      </c>
      <c r="AG91">
        <f>AVERAGE(K$6:K92)</f>
        <v>44.98850574712644</v>
      </c>
      <c r="AI91" t="e">
        <f>AVERAGE(M$6:M92)</f>
        <v>#VALUE!</v>
      </c>
      <c r="AJ91" t="e">
        <f>AVERAGE(N$6:N92)</f>
        <v>#VALUE!</v>
      </c>
      <c r="AK91" t="e">
        <f>AVERAGE(O$6:O92)</f>
        <v>#VALUE!</v>
      </c>
      <c r="AL91" t="e">
        <f>AVERAGE(P$6:P92)</f>
        <v>#VALUE!</v>
      </c>
      <c r="AM91" t="e">
        <f>AVERAGE(Q$6:Q92)</f>
        <v>#VALUE!</v>
      </c>
      <c r="AN91" t="e">
        <f>AVERAGE(R$6:R92)</f>
        <v>#VALUE!</v>
      </c>
      <c r="AO91" t="e">
        <f>AVERAGE(S$6:S92)</f>
        <v>#VALUE!</v>
      </c>
      <c r="AP91" t="e">
        <f>AVERAGE(T$6:T92)</f>
        <v>#VALUE!</v>
      </c>
      <c r="AQ91" t="e">
        <f>AVERAGE(U$6:U92)</f>
        <v>#VALUE!</v>
      </c>
      <c r="AR91" t="e">
        <f>AVERAGE(V$6:V92)</f>
        <v>#VALUE!</v>
      </c>
      <c r="AT91" s="16">
        <f>STDEVP(B$6:B92)</f>
        <v>5.867025175512187</v>
      </c>
      <c r="AU91" s="16">
        <f>STDEVP(C$6:C92)</f>
        <v>7.336125292755394</v>
      </c>
      <c r="AV91" s="16">
        <f>STDEVP(D$6:D92)</f>
        <v>4.57162143582743</v>
      </c>
      <c r="AW91" s="16">
        <f>STDEVP(E$6:E92)</f>
        <v>4.8307324175859465</v>
      </c>
      <c r="AX91" s="16">
        <f>STDEVP(F$6:F92)</f>
        <v>4.911423102583221</v>
      </c>
      <c r="AY91" s="16">
        <f>STDEVP(G$6:G92)</f>
        <v>3.9369116515143987</v>
      </c>
      <c r="AZ91" s="16">
        <f>STDEVP(H$6:H92)</f>
        <v>5.112165073108199</v>
      </c>
      <c r="BA91" s="16">
        <f>STDEVP(I$6:I92)</f>
        <v>0</v>
      </c>
      <c r="BB91" s="16">
        <f>STDEVP(J$6:J92)</f>
        <v>0</v>
      </c>
      <c r="BC91" s="16">
        <f>STDEVP(K$6:K92)</f>
        <v>33.85245003879745</v>
      </c>
      <c r="BE91" s="39">
        <f t="shared" si="28"/>
        <v>32</v>
      </c>
      <c r="BF91" s="39">
        <f t="shared" si="29"/>
        <v>9</v>
      </c>
      <c r="BG91" s="39">
        <f t="shared" si="30"/>
        <v>23</v>
      </c>
      <c r="BH91" s="39">
        <f t="shared" si="31"/>
        <v>10</v>
      </c>
      <c r="BI91" s="39">
        <f t="shared" si="32"/>
        <v>6</v>
      </c>
      <c r="BJ91" s="39">
        <f t="shared" si="33"/>
        <v>6</v>
      </c>
    </row>
    <row r="92" spans="2:62" ht="14.25">
      <c r="B92" s="3">
        <f>'原始数据表'!B92</f>
        <v>0</v>
      </c>
      <c r="C92" s="3">
        <f>'原始数据表'!C92</f>
        <v>0</v>
      </c>
      <c r="D92" s="3">
        <f>'原始数据表'!D92</f>
        <v>0</v>
      </c>
      <c r="E92" s="3">
        <f>'原始数据表'!E92</f>
        <v>0</v>
      </c>
      <c r="F92" s="3">
        <f>'原始数据表'!F92</f>
        <v>0</v>
      </c>
      <c r="G92" s="3">
        <f>'原始数据表'!G92</f>
        <v>0</v>
      </c>
      <c r="H92" s="3">
        <f>'原始数据表'!H92</f>
        <v>0</v>
      </c>
      <c r="I92" s="3">
        <f>'原始数据表'!I92</f>
        <v>0</v>
      </c>
      <c r="J92" s="3">
        <f>'原始数据表'!J92</f>
        <v>0</v>
      </c>
      <c r="K92" s="3">
        <f t="shared" si="17"/>
        <v>0</v>
      </c>
      <c r="L92">
        <v>87</v>
      </c>
      <c r="M92" t="e">
        <f ca="1" t="shared" si="18"/>
        <v>#VALUE!</v>
      </c>
      <c r="N92" t="e">
        <f ca="1" t="shared" si="19"/>
        <v>#VALUE!</v>
      </c>
      <c r="O92" t="e">
        <f ca="1" t="shared" si="20"/>
        <v>#VALUE!</v>
      </c>
      <c r="P92" t="e">
        <f ca="1" t="shared" si="21"/>
        <v>#VALUE!</v>
      </c>
      <c r="Q92" t="e">
        <f ca="1" t="shared" si="22"/>
        <v>#VALUE!</v>
      </c>
      <c r="R92" t="e">
        <f ca="1" t="shared" si="23"/>
        <v>#VALUE!</v>
      </c>
      <c r="S92" t="e">
        <f ca="1" t="shared" si="24"/>
        <v>#VALUE!</v>
      </c>
      <c r="T92" t="e">
        <f ca="1" t="shared" si="25"/>
        <v>#VALUE!</v>
      </c>
      <c r="U92" t="e">
        <f ca="1" t="shared" si="26"/>
        <v>#VALUE!</v>
      </c>
      <c r="V92" t="e">
        <f ca="1" t="shared" si="27"/>
        <v>#VALUE!</v>
      </c>
      <c r="X92">
        <f>AVERAGE(B$6:B93)</f>
        <v>7.306818181818182</v>
      </c>
      <c r="Y92">
        <f>AVERAGE(C$6:C93)</f>
        <v>9.261363636363637</v>
      </c>
      <c r="Z92">
        <f>AVERAGE(D$6:D93)</f>
        <v>5.7272727272727275</v>
      </c>
      <c r="AA92">
        <f>AVERAGE(E$6:E93)</f>
        <v>5.568181818181818</v>
      </c>
      <c r="AB92">
        <f>AVERAGE(F$6:F93)</f>
        <v>5.625</v>
      </c>
      <c r="AC92">
        <f>AVERAGE(G$6:G93)</f>
        <v>4.863636363636363</v>
      </c>
      <c r="AD92">
        <f>AVERAGE(H$6:H93)</f>
        <v>6.125</v>
      </c>
      <c r="AE92">
        <f>AVERAGE(I$6:I93)</f>
        <v>0</v>
      </c>
      <c r="AF92">
        <f>AVERAGE(J$6:J93)</f>
        <v>0</v>
      </c>
      <c r="AG92">
        <f>AVERAGE(K$6:K93)</f>
        <v>44.47727272727273</v>
      </c>
      <c r="AI92" t="e">
        <f>AVERAGE(M$6:M93)</f>
        <v>#VALUE!</v>
      </c>
      <c r="AJ92" t="e">
        <f>AVERAGE(N$6:N93)</f>
        <v>#VALUE!</v>
      </c>
      <c r="AK92" t="e">
        <f>AVERAGE(O$6:O93)</f>
        <v>#VALUE!</v>
      </c>
      <c r="AL92" t="e">
        <f>AVERAGE(P$6:P93)</f>
        <v>#VALUE!</v>
      </c>
      <c r="AM92" t="e">
        <f>AVERAGE(Q$6:Q93)</f>
        <v>#VALUE!</v>
      </c>
      <c r="AN92" t="e">
        <f>AVERAGE(R$6:R93)</f>
        <v>#VALUE!</v>
      </c>
      <c r="AO92" t="e">
        <f>AVERAGE(S$6:S93)</f>
        <v>#VALUE!</v>
      </c>
      <c r="AP92" t="e">
        <f>AVERAGE(T$6:T93)</f>
        <v>#VALUE!</v>
      </c>
      <c r="AQ92" t="e">
        <f>AVERAGE(U$6:U93)</f>
        <v>#VALUE!</v>
      </c>
      <c r="AR92" t="e">
        <f>AVERAGE(V$6:V93)</f>
        <v>#VALUE!</v>
      </c>
      <c r="AT92" s="16">
        <f>STDEVP(B$6:B93)</f>
        <v>5.885957778216061</v>
      </c>
      <c r="AU92" s="16">
        <f>STDEVP(C$6:C93)</f>
        <v>7.361593080709529</v>
      </c>
      <c r="AV92" s="16">
        <f>STDEVP(D$6:D93)</f>
        <v>4.586856897522214</v>
      </c>
      <c r="AW92" s="16">
        <f>STDEVP(E$6:E93)</f>
        <v>4.840162127603537</v>
      </c>
      <c r="AX92" s="16">
        <f>STDEVP(F$6:F93)</f>
        <v>4.920533276716328</v>
      </c>
      <c r="AY92" s="16">
        <f>STDEVP(G$6:G93)</f>
        <v>3.94905575072245</v>
      </c>
      <c r="AZ92" s="16">
        <f>STDEVP(H$6:H93)</f>
        <v>5.125277154368426</v>
      </c>
      <c r="BA92" s="16">
        <f>STDEVP(I$6:I93)</f>
        <v>0</v>
      </c>
      <c r="BB92" s="16">
        <f>STDEVP(J$6:J93)</f>
        <v>0</v>
      </c>
      <c r="BC92" s="16">
        <f>STDEVP(K$6:K93)</f>
        <v>33.9956472055706</v>
      </c>
      <c r="BE92" s="39">
        <f t="shared" si="28"/>
        <v>33</v>
      </c>
      <c r="BF92" s="39">
        <f t="shared" si="29"/>
        <v>9</v>
      </c>
      <c r="BG92" s="39">
        <f t="shared" si="30"/>
        <v>23</v>
      </c>
      <c r="BH92" s="39">
        <f t="shared" si="31"/>
        <v>10</v>
      </c>
      <c r="BI92" s="39">
        <f t="shared" si="32"/>
        <v>6</v>
      </c>
      <c r="BJ92" s="39">
        <f t="shared" si="33"/>
        <v>6</v>
      </c>
    </row>
    <row r="93" spans="2:62" ht="14.25">
      <c r="B93" s="3">
        <f>'原始数据表'!B93</f>
        <v>0</v>
      </c>
      <c r="C93" s="3">
        <f>'原始数据表'!C93</f>
        <v>0</v>
      </c>
      <c r="D93" s="3">
        <f>'原始数据表'!D93</f>
        <v>0</v>
      </c>
      <c r="E93" s="3">
        <f>'原始数据表'!E93</f>
        <v>0</v>
      </c>
      <c r="F93" s="3">
        <f>'原始数据表'!F93</f>
        <v>0</v>
      </c>
      <c r="G93" s="3">
        <f>'原始数据表'!G93</f>
        <v>0</v>
      </c>
      <c r="H93" s="3">
        <f>'原始数据表'!H93</f>
        <v>0</v>
      </c>
      <c r="I93" s="3">
        <f>'原始数据表'!I93</f>
        <v>0</v>
      </c>
      <c r="J93" s="3">
        <f>'原始数据表'!J93</f>
        <v>0</v>
      </c>
      <c r="K93" s="3">
        <f t="shared" si="17"/>
        <v>0</v>
      </c>
      <c r="L93">
        <v>88</v>
      </c>
      <c r="M93" t="e">
        <f ca="1" t="shared" si="18"/>
        <v>#VALUE!</v>
      </c>
      <c r="N93" t="e">
        <f ca="1" t="shared" si="19"/>
        <v>#VALUE!</v>
      </c>
      <c r="O93" t="e">
        <f ca="1" t="shared" si="20"/>
        <v>#VALUE!</v>
      </c>
      <c r="P93" t="e">
        <f ca="1" t="shared" si="21"/>
        <v>#VALUE!</v>
      </c>
      <c r="Q93" t="e">
        <f ca="1" t="shared" si="22"/>
        <v>#VALUE!</v>
      </c>
      <c r="R93" t="e">
        <f ca="1" t="shared" si="23"/>
        <v>#VALUE!</v>
      </c>
      <c r="S93" t="e">
        <f ca="1" t="shared" si="24"/>
        <v>#VALUE!</v>
      </c>
      <c r="T93" t="e">
        <f ca="1" t="shared" si="25"/>
        <v>#VALUE!</v>
      </c>
      <c r="U93" t="e">
        <f ca="1" t="shared" si="26"/>
        <v>#VALUE!</v>
      </c>
      <c r="V93" t="e">
        <f ca="1" t="shared" si="27"/>
        <v>#VALUE!</v>
      </c>
      <c r="X93">
        <f>AVERAGE(B$6:B94)</f>
        <v>7.224719101123595</v>
      </c>
      <c r="Y93">
        <f>AVERAGE(C$6:C94)</f>
        <v>9.157303370786517</v>
      </c>
      <c r="Z93">
        <f>AVERAGE(D$6:D94)</f>
        <v>5.662921348314606</v>
      </c>
      <c r="AA93">
        <f>AVERAGE(E$6:E94)</f>
        <v>5.50561797752809</v>
      </c>
      <c r="AB93">
        <f>AVERAGE(F$6:F94)</f>
        <v>5.561797752808989</v>
      </c>
      <c r="AC93">
        <f>AVERAGE(G$6:G94)</f>
        <v>4.808988764044944</v>
      </c>
      <c r="AD93">
        <f>AVERAGE(H$6:H94)</f>
        <v>6.056179775280899</v>
      </c>
      <c r="AE93">
        <f>AVERAGE(I$6:I94)</f>
        <v>0</v>
      </c>
      <c r="AF93">
        <f>AVERAGE(J$6:J94)</f>
        <v>0</v>
      </c>
      <c r="AG93">
        <f>AVERAGE(K$6:K94)</f>
        <v>43.97752808988764</v>
      </c>
      <c r="AI93" t="e">
        <f>AVERAGE(M$6:M94)</f>
        <v>#VALUE!</v>
      </c>
      <c r="AJ93" t="e">
        <f>AVERAGE(N$6:N94)</f>
        <v>#VALUE!</v>
      </c>
      <c r="AK93" t="e">
        <f>AVERAGE(O$6:O94)</f>
        <v>#VALUE!</v>
      </c>
      <c r="AL93" t="e">
        <f>AVERAGE(P$6:P94)</f>
        <v>#VALUE!</v>
      </c>
      <c r="AM93" t="e">
        <f>AVERAGE(Q$6:Q94)</f>
        <v>#VALUE!</v>
      </c>
      <c r="AN93" t="e">
        <f>AVERAGE(R$6:R94)</f>
        <v>#VALUE!</v>
      </c>
      <c r="AO93" t="e">
        <f>AVERAGE(S$6:S94)</f>
        <v>#VALUE!</v>
      </c>
      <c r="AP93" t="e">
        <f>AVERAGE(T$6:T94)</f>
        <v>#VALUE!</v>
      </c>
      <c r="AQ93" t="e">
        <f>AVERAGE(U$6:U94)</f>
        <v>#VALUE!</v>
      </c>
      <c r="AR93" t="e">
        <f>AVERAGE(V$6:V94)</f>
        <v>#VALUE!</v>
      </c>
      <c r="AT93" s="16">
        <f>STDEVP(B$6:B94)</f>
        <v>5.9032514540788945</v>
      </c>
      <c r="AU93" s="16">
        <f>STDEVP(C$6:C94)</f>
        <v>7.384920676781044</v>
      </c>
      <c r="AV93" s="16">
        <f>STDEVP(D$6:D94)</f>
        <v>4.600790894942135</v>
      </c>
      <c r="AW93" s="16">
        <f>STDEVP(E$6:E94)</f>
        <v>4.848545699962065</v>
      </c>
      <c r="AX93" s="16">
        <f>STDEVP(F$6:F94)</f>
        <v>4.928602728763242</v>
      </c>
      <c r="AY93" s="16">
        <f>STDEVP(G$6:G94)</f>
        <v>3.960128259455043</v>
      </c>
      <c r="AZ93" s="16">
        <f>STDEVP(H$6:H94)</f>
        <v>5.137129768636926</v>
      </c>
      <c r="BA93" s="16">
        <f>STDEVP(I$6:I94)</f>
        <v>0</v>
      </c>
      <c r="BB93" s="16">
        <f>STDEVP(J$6:J94)</f>
        <v>0</v>
      </c>
      <c r="BC93" s="16">
        <f>STDEVP(K$6:K94)</f>
        <v>34.12764457484195</v>
      </c>
      <c r="BE93" s="39">
        <f t="shared" si="28"/>
        <v>34</v>
      </c>
      <c r="BF93" s="39">
        <f t="shared" si="29"/>
        <v>9</v>
      </c>
      <c r="BG93" s="39">
        <f t="shared" si="30"/>
        <v>23</v>
      </c>
      <c r="BH93" s="39">
        <f t="shared" si="31"/>
        <v>10</v>
      </c>
      <c r="BI93" s="39">
        <f t="shared" si="32"/>
        <v>6</v>
      </c>
      <c r="BJ93" s="39">
        <f t="shared" si="33"/>
        <v>6</v>
      </c>
    </row>
    <row r="94" spans="2:62" ht="14.25">
      <c r="B94" s="3">
        <f>'原始数据表'!B94</f>
        <v>0</v>
      </c>
      <c r="C94" s="3">
        <f>'原始数据表'!C94</f>
        <v>0</v>
      </c>
      <c r="D94" s="3">
        <f>'原始数据表'!D94</f>
        <v>0</v>
      </c>
      <c r="E94" s="3">
        <f>'原始数据表'!E94</f>
        <v>0</v>
      </c>
      <c r="F94" s="3">
        <f>'原始数据表'!F94</f>
        <v>0</v>
      </c>
      <c r="G94" s="3">
        <f>'原始数据表'!G94</f>
        <v>0</v>
      </c>
      <c r="H94" s="3">
        <f>'原始数据表'!H94</f>
        <v>0</v>
      </c>
      <c r="I94" s="3">
        <f>'原始数据表'!I94</f>
        <v>0</v>
      </c>
      <c r="J94" s="3">
        <f>'原始数据表'!J94</f>
        <v>0</v>
      </c>
      <c r="K94" s="3">
        <f t="shared" si="17"/>
        <v>0</v>
      </c>
      <c r="L94">
        <v>89</v>
      </c>
      <c r="M94" t="e">
        <f ca="1" t="shared" si="18"/>
        <v>#VALUE!</v>
      </c>
      <c r="N94" t="e">
        <f ca="1" t="shared" si="19"/>
        <v>#VALUE!</v>
      </c>
      <c r="O94" t="e">
        <f ca="1" t="shared" si="20"/>
        <v>#VALUE!</v>
      </c>
      <c r="P94" t="e">
        <f ca="1" t="shared" si="21"/>
        <v>#VALUE!</v>
      </c>
      <c r="Q94" t="e">
        <f ca="1" t="shared" si="22"/>
        <v>#VALUE!</v>
      </c>
      <c r="R94" t="e">
        <f ca="1" t="shared" si="23"/>
        <v>#VALUE!</v>
      </c>
      <c r="S94" t="e">
        <f ca="1" t="shared" si="24"/>
        <v>#VALUE!</v>
      </c>
      <c r="T94" t="e">
        <f ca="1" t="shared" si="25"/>
        <v>#VALUE!</v>
      </c>
      <c r="U94" t="e">
        <f ca="1" t="shared" si="26"/>
        <v>#VALUE!</v>
      </c>
      <c r="V94" t="e">
        <f ca="1" t="shared" si="27"/>
        <v>#VALUE!</v>
      </c>
      <c r="X94">
        <f>AVERAGE(B$6:B95)</f>
        <v>7.144444444444445</v>
      </c>
      <c r="Y94">
        <f>AVERAGE(C$6:C95)</f>
        <v>9.055555555555555</v>
      </c>
      <c r="Z94">
        <f>AVERAGE(D$6:D95)</f>
        <v>5.6</v>
      </c>
      <c r="AA94">
        <f>AVERAGE(E$6:E95)</f>
        <v>5.444444444444445</v>
      </c>
      <c r="AB94">
        <f>AVERAGE(F$6:F95)</f>
        <v>5.5</v>
      </c>
      <c r="AC94">
        <f>AVERAGE(G$6:G95)</f>
        <v>4.7555555555555555</v>
      </c>
      <c r="AD94">
        <f>AVERAGE(H$6:H95)</f>
        <v>5.988888888888889</v>
      </c>
      <c r="AE94">
        <f>AVERAGE(I$6:I95)</f>
        <v>0</v>
      </c>
      <c r="AF94">
        <f>AVERAGE(J$6:J95)</f>
        <v>0</v>
      </c>
      <c r="AG94">
        <f>AVERAGE(K$6:K95)</f>
        <v>43.48888888888889</v>
      </c>
      <c r="AI94" t="e">
        <f>AVERAGE(M$6:M95)</f>
        <v>#VALUE!</v>
      </c>
      <c r="AJ94" t="e">
        <f>AVERAGE(N$6:N95)</f>
        <v>#VALUE!</v>
      </c>
      <c r="AK94" t="e">
        <f>AVERAGE(O$6:O95)</f>
        <v>#VALUE!</v>
      </c>
      <c r="AL94" t="e">
        <f>AVERAGE(P$6:P95)</f>
        <v>#VALUE!</v>
      </c>
      <c r="AM94" t="e">
        <f>AVERAGE(Q$6:Q95)</f>
        <v>#VALUE!</v>
      </c>
      <c r="AN94" t="e">
        <f>AVERAGE(R$6:R95)</f>
        <v>#VALUE!</v>
      </c>
      <c r="AO94" t="e">
        <f>AVERAGE(S$6:S95)</f>
        <v>#VALUE!</v>
      </c>
      <c r="AP94" t="e">
        <f>AVERAGE(T$6:T95)</f>
        <v>#VALUE!</v>
      </c>
      <c r="AQ94" t="e">
        <f>AVERAGE(U$6:U95)</f>
        <v>#VALUE!</v>
      </c>
      <c r="AR94" t="e">
        <f>AVERAGE(V$6:V95)</f>
        <v>#VALUE!</v>
      </c>
      <c r="AT94" s="16">
        <f>STDEVP(B$6:B95)</f>
        <v>5.9190110118181645</v>
      </c>
      <c r="AU94" s="16">
        <f>STDEVP(C$6:C95)</f>
        <v>7.406245279208789</v>
      </c>
      <c r="AV94" s="16">
        <f>STDEVP(D$6:D95)</f>
        <v>4.613506740478922</v>
      </c>
      <c r="AW94" s="16">
        <f>STDEVP(E$6:E95)</f>
        <v>4.855949640758257</v>
      </c>
      <c r="AX94" s="16">
        <f>STDEVP(F$6:F95)</f>
        <v>4.935697631653616</v>
      </c>
      <c r="AY94" s="16">
        <f>STDEVP(G$6:G95)</f>
        <v>3.9701976192379225</v>
      </c>
      <c r="AZ94" s="16">
        <f>STDEVP(H$6:H95)</f>
        <v>5.1478030792960485</v>
      </c>
      <c r="BA94" s="16">
        <f>STDEVP(I$6:I95)</f>
        <v>0</v>
      </c>
      <c r="BB94" s="16">
        <f>STDEVP(J$6:J95)</f>
        <v>0</v>
      </c>
      <c r="BC94" s="16">
        <f>STDEVP(K$6:K95)</f>
        <v>34.24916688182014</v>
      </c>
      <c r="BE94" s="39">
        <f t="shared" si="28"/>
        <v>35</v>
      </c>
      <c r="BF94" s="39">
        <f t="shared" si="29"/>
        <v>9</v>
      </c>
      <c r="BG94" s="39">
        <f t="shared" si="30"/>
        <v>23</v>
      </c>
      <c r="BH94" s="39">
        <f t="shared" si="31"/>
        <v>10</v>
      </c>
      <c r="BI94" s="39">
        <f t="shared" si="32"/>
        <v>6</v>
      </c>
      <c r="BJ94" s="39">
        <f t="shared" si="33"/>
        <v>6</v>
      </c>
    </row>
    <row r="95" spans="2:62" ht="14.25">
      <c r="B95" s="3">
        <f>'原始数据表'!B95</f>
        <v>0</v>
      </c>
      <c r="C95" s="3">
        <f>'原始数据表'!C95</f>
        <v>0</v>
      </c>
      <c r="D95" s="3">
        <f>'原始数据表'!D95</f>
        <v>0</v>
      </c>
      <c r="E95" s="3">
        <f>'原始数据表'!E95</f>
        <v>0</v>
      </c>
      <c r="F95" s="3">
        <f>'原始数据表'!F95</f>
        <v>0</v>
      </c>
      <c r="G95" s="3">
        <f>'原始数据表'!G95</f>
        <v>0</v>
      </c>
      <c r="H95" s="3">
        <f>'原始数据表'!H95</f>
        <v>0</v>
      </c>
      <c r="I95" s="3">
        <f>'原始数据表'!I95</f>
        <v>0</v>
      </c>
      <c r="J95" s="3">
        <f>'原始数据表'!J95</f>
        <v>0</v>
      </c>
      <c r="K95" s="3">
        <f t="shared" si="17"/>
        <v>0</v>
      </c>
      <c r="L95">
        <v>90</v>
      </c>
      <c r="M95" t="e">
        <f ca="1" t="shared" si="18"/>
        <v>#VALUE!</v>
      </c>
      <c r="N95" t="e">
        <f ca="1" t="shared" si="19"/>
        <v>#VALUE!</v>
      </c>
      <c r="O95" t="e">
        <f ca="1" t="shared" si="20"/>
        <v>#VALUE!</v>
      </c>
      <c r="P95" t="e">
        <f ca="1" t="shared" si="21"/>
        <v>#VALUE!</v>
      </c>
      <c r="Q95" t="e">
        <f ca="1" t="shared" si="22"/>
        <v>#VALUE!</v>
      </c>
      <c r="R95" t="e">
        <f ca="1" t="shared" si="23"/>
        <v>#VALUE!</v>
      </c>
      <c r="S95" t="e">
        <f ca="1" t="shared" si="24"/>
        <v>#VALUE!</v>
      </c>
      <c r="T95" t="e">
        <f ca="1" t="shared" si="25"/>
        <v>#VALUE!</v>
      </c>
      <c r="U95" t="e">
        <f ca="1" t="shared" si="26"/>
        <v>#VALUE!</v>
      </c>
      <c r="V95" t="e">
        <f ca="1" t="shared" si="27"/>
        <v>#VALUE!</v>
      </c>
      <c r="X95">
        <f>AVERAGE(B$6:B96)</f>
        <v>7.065934065934066</v>
      </c>
      <c r="Y95">
        <f>AVERAGE(C$6:C96)</f>
        <v>8.956043956043956</v>
      </c>
      <c r="Z95">
        <f>AVERAGE(D$6:D96)</f>
        <v>5.538461538461538</v>
      </c>
      <c r="AA95">
        <f>AVERAGE(E$6:E96)</f>
        <v>5.384615384615385</v>
      </c>
      <c r="AB95">
        <f>AVERAGE(F$6:F96)</f>
        <v>5.43956043956044</v>
      </c>
      <c r="AC95">
        <f>AVERAGE(G$6:G96)</f>
        <v>4.7032967032967035</v>
      </c>
      <c r="AD95">
        <f>AVERAGE(H$6:H96)</f>
        <v>5.923076923076923</v>
      </c>
      <c r="AE95">
        <f>AVERAGE(I$6:I96)</f>
        <v>0</v>
      </c>
      <c r="AF95">
        <f>AVERAGE(J$6:J96)</f>
        <v>0</v>
      </c>
      <c r="AG95">
        <f>AVERAGE(K$6:K96)</f>
        <v>43.010989010989015</v>
      </c>
      <c r="AI95" t="e">
        <f>AVERAGE(M$6:M96)</f>
        <v>#VALUE!</v>
      </c>
      <c r="AJ95" t="e">
        <f>AVERAGE(N$6:N96)</f>
        <v>#VALUE!</v>
      </c>
      <c r="AK95" t="e">
        <f>AVERAGE(O$6:O96)</f>
        <v>#VALUE!</v>
      </c>
      <c r="AL95" t="e">
        <f>AVERAGE(P$6:P96)</f>
        <v>#VALUE!</v>
      </c>
      <c r="AM95" t="e">
        <f>AVERAGE(Q$6:Q96)</f>
        <v>#VALUE!</v>
      </c>
      <c r="AN95" t="e">
        <f>AVERAGE(R$6:R96)</f>
        <v>#VALUE!</v>
      </c>
      <c r="AO95" t="e">
        <f>AVERAGE(S$6:S96)</f>
        <v>#VALUE!</v>
      </c>
      <c r="AP95" t="e">
        <f>AVERAGE(T$6:T96)</f>
        <v>#VALUE!</v>
      </c>
      <c r="AQ95" t="e">
        <f>AVERAGE(U$6:U96)</f>
        <v>#VALUE!</v>
      </c>
      <c r="AR95" t="e">
        <f>AVERAGE(V$6:V96)</f>
        <v>#VALUE!</v>
      </c>
      <c r="AT95" s="16">
        <f>STDEVP(B$6:B96)</f>
        <v>5.933333288105482</v>
      </c>
      <c r="AU95" s="16">
        <f>STDEVP(C$6:C96)</f>
        <v>7.425693570910187</v>
      </c>
      <c r="AV95" s="16">
        <f>STDEVP(D$6:D96)</f>
        <v>4.625081388788344</v>
      </c>
      <c r="AW95" s="16">
        <f>STDEVP(E$6:E96)</f>
        <v>4.862435582825334</v>
      </c>
      <c r="AX95" s="16">
        <f>STDEVP(F$6:F96)</f>
        <v>4.941879322217211</v>
      </c>
      <c r="AY95" s="16">
        <f>STDEVP(G$6:G96)</f>
        <v>3.9793270884412504</v>
      </c>
      <c r="AZ95" s="16">
        <f>STDEVP(H$6:H96)</f>
        <v>5.157371272715616</v>
      </c>
      <c r="BA95" s="16">
        <f>STDEVP(I$6:I96)</f>
        <v>0</v>
      </c>
      <c r="BB95" s="16">
        <f>STDEVP(J$6:J96)</f>
        <v>0</v>
      </c>
      <c r="BC95" s="16">
        <f>STDEVP(K$6:K96)</f>
        <v>34.36088195771416</v>
      </c>
      <c r="BE95" s="39">
        <f t="shared" si="28"/>
        <v>36</v>
      </c>
      <c r="BF95" s="39">
        <f t="shared" si="29"/>
        <v>9</v>
      </c>
      <c r="BG95" s="39">
        <f t="shared" si="30"/>
        <v>23</v>
      </c>
      <c r="BH95" s="39">
        <f t="shared" si="31"/>
        <v>10</v>
      </c>
      <c r="BI95" s="39">
        <f t="shared" si="32"/>
        <v>6</v>
      </c>
      <c r="BJ95" s="39">
        <f t="shared" si="33"/>
        <v>6</v>
      </c>
    </row>
    <row r="96" spans="2:62" ht="14.25">
      <c r="B96" s="3">
        <f>'原始数据表'!B96</f>
        <v>0</v>
      </c>
      <c r="C96" s="3">
        <f>'原始数据表'!C96</f>
        <v>0</v>
      </c>
      <c r="D96" s="3">
        <f>'原始数据表'!D96</f>
        <v>0</v>
      </c>
      <c r="E96" s="3">
        <f>'原始数据表'!E96</f>
        <v>0</v>
      </c>
      <c r="F96" s="3">
        <f>'原始数据表'!F96</f>
        <v>0</v>
      </c>
      <c r="G96" s="3">
        <f>'原始数据表'!G96</f>
        <v>0</v>
      </c>
      <c r="H96" s="3">
        <f>'原始数据表'!H96</f>
        <v>0</v>
      </c>
      <c r="I96" s="3">
        <f>'原始数据表'!I96</f>
        <v>0</v>
      </c>
      <c r="J96" s="3">
        <f>'原始数据表'!J96</f>
        <v>0</v>
      </c>
      <c r="K96" s="3">
        <f t="shared" si="17"/>
        <v>0</v>
      </c>
      <c r="L96">
        <v>91</v>
      </c>
      <c r="M96" t="e">
        <f ca="1" t="shared" si="18"/>
        <v>#VALUE!</v>
      </c>
      <c r="N96" t="e">
        <f ca="1" t="shared" si="19"/>
        <v>#VALUE!</v>
      </c>
      <c r="O96" t="e">
        <f ca="1" t="shared" si="20"/>
        <v>#VALUE!</v>
      </c>
      <c r="P96" t="e">
        <f ca="1" t="shared" si="21"/>
        <v>#VALUE!</v>
      </c>
      <c r="Q96" t="e">
        <f ca="1" t="shared" si="22"/>
        <v>#VALUE!</v>
      </c>
      <c r="R96" t="e">
        <f ca="1" t="shared" si="23"/>
        <v>#VALUE!</v>
      </c>
      <c r="S96" t="e">
        <f ca="1" t="shared" si="24"/>
        <v>#VALUE!</v>
      </c>
      <c r="T96" t="e">
        <f ca="1" t="shared" si="25"/>
        <v>#VALUE!</v>
      </c>
      <c r="U96" t="e">
        <f ca="1" t="shared" si="26"/>
        <v>#VALUE!</v>
      </c>
      <c r="V96" t="e">
        <f ca="1" t="shared" si="27"/>
        <v>#VALUE!</v>
      </c>
      <c r="X96">
        <f>AVERAGE(B$6:B97)</f>
        <v>6.989130434782608</v>
      </c>
      <c r="Y96">
        <f>AVERAGE(C$6:C97)</f>
        <v>8.858695652173912</v>
      </c>
      <c r="Z96">
        <f>AVERAGE(D$6:D97)</f>
        <v>5.478260869565218</v>
      </c>
      <c r="AA96">
        <f>AVERAGE(E$6:E97)</f>
        <v>5.326086956521739</v>
      </c>
      <c r="AB96">
        <f>AVERAGE(F$6:F97)</f>
        <v>5.380434782608695</v>
      </c>
      <c r="AC96">
        <f>AVERAGE(G$6:G97)</f>
        <v>4.6521739130434785</v>
      </c>
      <c r="AD96">
        <f>AVERAGE(H$6:H97)</f>
        <v>5.858695652173913</v>
      </c>
      <c r="AE96">
        <f>AVERAGE(I$6:I97)</f>
        <v>0</v>
      </c>
      <c r="AF96">
        <f>AVERAGE(J$6:J97)</f>
        <v>0</v>
      </c>
      <c r="AG96">
        <f>AVERAGE(K$6:K97)</f>
        <v>42.54347826086956</v>
      </c>
      <c r="AI96" t="e">
        <f>AVERAGE(M$6:M97)</f>
        <v>#VALUE!</v>
      </c>
      <c r="AJ96" t="e">
        <f>AVERAGE(N$6:N97)</f>
        <v>#VALUE!</v>
      </c>
      <c r="AK96" t="e">
        <f>AVERAGE(O$6:O97)</f>
        <v>#VALUE!</v>
      </c>
      <c r="AL96" t="e">
        <f>AVERAGE(P$6:P97)</f>
        <v>#VALUE!</v>
      </c>
      <c r="AM96" t="e">
        <f>AVERAGE(Q$6:Q97)</f>
        <v>#VALUE!</v>
      </c>
      <c r="AN96" t="e">
        <f>AVERAGE(R$6:R97)</f>
        <v>#VALUE!</v>
      </c>
      <c r="AO96" t="e">
        <f>AVERAGE(S$6:S97)</f>
        <v>#VALUE!</v>
      </c>
      <c r="AP96" t="e">
        <f>AVERAGE(T$6:T97)</f>
        <v>#VALUE!</v>
      </c>
      <c r="AQ96" t="e">
        <f>AVERAGE(U$6:U97)</f>
        <v>#VALUE!</v>
      </c>
      <c r="AR96" t="e">
        <f>AVERAGE(V$6:V97)</f>
        <v>#VALUE!</v>
      </c>
      <c r="AT96" s="16">
        <f>STDEVP(B$6:B97)</f>
        <v>5.94630788849063</v>
      </c>
      <c r="AU96" s="16">
        <f>STDEVP(C$6:C97)</f>
        <v>7.443382707127433</v>
      </c>
      <c r="AV96" s="16">
        <f>STDEVP(D$6:D97)</f>
        <v>4.635586030373134</v>
      </c>
      <c r="AW96" s="16">
        <f>STDEVP(E$6:E97)</f>
        <v>4.86806071478914</v>
      </c>
      <c r="AX96" s="16">
        <f>STDEVP(F$6:F97)</f>
        <v>4.947204725253724</v>
      </c>
      <c r="AY96" s="16">
        <f>STDEVP(G$6:G97)</f>
        <v>3.98757522106697</v>
      </c>
      <c r="AZ96" s="16">
        <f>STDEVP(H$6:H97)</f>
        <v>5.165903098240992</v>
      </c>
      <c r="BA96" s="16">
        <f>STDEVP(I$6:I97)</f>
        <v>0</v>
      </c>
      <c r="BB96" s="16">
        <f>STDEVP(J$6:J97)</f>
        <v>0</v>
      </c>
      <c r="BC96" s="16">
        <f>STDEVP(K$6:K97)</f>
        <v>34.46340625229023</v>
      </c>
      <c r="BE96" s="39">
        <f t="shared" si="28"/>
        <v>37</v>
      </c>
      <c r="BF96" s="39">
        <f t="shared" si="29"/>
        <v>9</v>
      </c>
      <c r="BG96" s="39">
        <f t="shared" si="30"/>
        <v>23</v>
      </c>
      <c r="BH96" s="39">
        <f t="shared" si="31"/>
        <v>10</v>
      </c>
      <c r="BI96" s="39">
        <f t="shared" si="32"/>
        <v>6</v>
      </c>
      <c r="BJ96" s="39">
        <f t="shared" si="33"/>
        <v>6</v>
      </c>
    </row>
    <row r="97" spans="2:62" ht="14.25">
      <c r="B97" s="3">
        <f>'原始数据表'!B97</f>
        <v>0</v>
      </c>
      <c r="C97" s="3">
        <f>'原始数据表'!C97</f>
        <v>0</v>
      </c>
      <c r="D97" s="3">
        <f>'原始数据表'!D97</f>
        <v>0</v>
      </c>
      <c r="E97" s="3">
        <f>'原始数据表'!E97</f>
        <v>0</v>
      </c>
      <c r="F97" s="3">
        <f>'原始数据表'!F97</f>
        <v>0</v>
      </c>
      <c r="G97" s="3">
        <f>'原始数据表'!G97</f>
        <v>0</v>
      </c>
      <c r="H97" s="3">
        <f>'原始数据表'!H97</f>
        <v>0</v>
      </c>
      <c r="I97" s="3">
        <f>'原始数据表'!I97</f>
        <v>0</v>
      </c>
      <c r="J97" s="3">
        <f>'原始数据表'!J97</f>
        <v>0</v>
      </c>
      <c r="K97" s="3">
        <f t="shared" si="17"/>
        <v>0</v>
      </c>
      <c r="L97">
        <v>92</v>
      </c>
      <c r="M97" t="e">
        <f ca="1" t="shared" si="18"/>
        <v>#VALUE!</v>
      </c>
      <c r="N97" t="e">
        <f ca="1" t="shared" si="19"/>
        <v>#VALUE!</v>
      </c>
      <c r="O97" t="e">
        <f ca="1" t="shared" si="20"/>
        <v>#VALUE!</v>
      </c>
      <c r="P97" t="e">
        <f ca="1" t="shared" si="21"/>
        <v>#VALUE!</v>
      </c>
      <c r="Q97" t="e">
        <f ca="1" t="shared" si="22"/>
        <v>#VALUE!</v>
      </c>
      <c r="R97" t="e">
        <f ca="1" t="shared" si="23"/>
        <v>#VALUE!</v>
      </c>
      <c r="S97" t="e">
        <f ca="1" t="shared" si="24"/>
        <v>#VALUE!</v>
      </c>
      <c r="T97" t="e">
        <f ca="1" t="shared" si="25"/>
        <v>#VALUE!</v>
      </c>
      <c r="U97" t="e">
        <f ca="1" t="shared" si="26"/>
        <v>#VALUE!</v>
      </c>
      <c r="V97" t="e">
        <f ca="1" t="shared" si="27"/>
        <v>#VALUE!</v>
      </c>
      <c r="X97">
        <f>AVERAGE(B$6:B98)</f>
        <v>6.913978494623656</v>
      </c>
      <c r="Y97">
        <f>AVERAGE(C$6:C98)</f>
        <v>8.763440860215054</v>
      </c>
      <c r="Z97">
        <f>AVERAGE(D$6:D98)</f>
        <v>5.419354838709677</v>
      </c>
      <c r="AA97">
        <f>AVERAGE(E$6:E98)</f>
        <v>5.268817204301075</v>
      </c>
      <c r="AB97">
        <f>AVERAGE(F$6:F98)</f>
        <v>5.32258064516129</v>
      </c>
      <c r="AC97">
        <f>AVERAGE(G$6:G98)</f>
        <v>4.602150537634409</v>
      </c>
      <c r="AD97">
        <f>AVERAGE(H$6:H98)</f>
        <v>5.795698924731183</v>
      </c>
      <c r="AE97">
        <f>AVERAGE(I$6:I98)</f>
        <v>0</v>
      </c>
      <c r="AF97">
        <f>AVERAGE(J$6:J98)</f>
        <v>0</v>
      </c>
      <c r="AG97">
        <f>AVERAGE(K$6:K98)</f>
        <v>42.086021505376344</v>
      </c>
      <c r="AI97" t="e">
        <f>AVERAGE(M$6:M98)</f>
        <v>#VALUE!</v>
      </c>
      <c r="AJ97" t="e">
        <f>AVERAGE(N$6:N98)</f>
        <v>#VALUE!</v>
      </c>
      <c r="AK97" t="e">
        <f>AVERAGE(O$6:O98)</f>
        <v>#VALUE!</v>
      </c>
      <c r="AL97" t="e">
        <f>AVERAGE(P$6:P98)</f>
        <v>#VALUE!</v>
      </c>
      <c r="AM97" t="e">
        <f>AVERAGE(Q$6:Q98)</f>
        <v>#VALUE!</v>
      </c>
      <c r="AN97" t="e">
        <f>AVERAGE(R$6:R98)</f>
        <v>#VALUE!</v>
      </c>
      <c r="AO97" t="e">
        <f>AVERAGE(S$6:S98)</f>
        <v>#VALUE!</v>
      </c>
      <c r="AP97" t="e">
        <f>AVERAGE(T$6:T98)</f>
        <v>#VALUE!</v>
      </c>
      <c r="AQ97" t="e">
        <f>AVERAGE(U$6:U98)</f>
        <v>#VALUE!</v>
      </c>
      <c r="AR97" t="e">
        <f>AVERAGE(V$6:V98)</f>
        <v>#VALUE!</v>
      </c>
      <c r="AT97" s="16">
        <f>STDEVP(B$6:B98)</f>
        <v>5.958017845282003</v>
      </c>
      <c r="AU97" s="16">
        <f>STDEVP(C$6:C98)</f>
        <v>7.459421190988413</v>
      </c>
      <c r="AV97" s="16">
        <f>STDEVP(D$6:D98)</f>
        <v>4.645086618276756</v>
      </c>
      <c r="AW97" s="16">
        <f>STDEVP(E$6:E98)</f>
        <v>4.872878165083447</v>
      </c>
      <c r="AX97" s="16">
        <f>STDEVP(F$6:F98)</f>
        <v>4.9517267333068595</v>
      </c>
      <c r="AY97" s="16">
        <f>STDEVP(G$6:G98)</f>
        <v>3.9949962922620945</v>
      </c>
      <c r="AZ97" s="16">
        <f>STDEVP(H$6:H98)</f>
        <v>5.173462349679103</v>
      </c>
      <c r="BA97" s="16">
        <f>STDEVP(I$6:I98)</f>
        <v>0</v>
      </c>
      <c r="BB97" s="16">
        <f>STDEVP(J$6:J98)</f>
        <v>0</v>
      </c>
      <c r="BC97" s="16">
        <f>STDEVP(K$6:K98)</f>
        <v>34.55730970524259</v>
      </c>
      <c r="BE97" s="39">
        <f t="shared" si="28"/>
        <v>38</v>
      </c>
      <c r="BF97" s="39">
        <f t="shared" si="29"/>
        <v>9</v>
      </c>
      <c r="BG97" s="39">
        <f t="shared" si="30"/>
        <v>23</v>
      </c>
      <c r="BH97" s="39">
        <f t="shared" si="31"/>
        <v>10</v>
      </c>
      <c r="BI97" s="39">
        <f t="shared" si="32"/>
        <v>6</v>
      </c>
      <c r="BJ97" s="39">
        <f t="shared" si="33"/>
        <v>6</v>
      </c>
    </row>
    <row r="98" spans="2:62" ht="14.25">
      <c r="B98" s="3">
        <f>'原始数据表'!B98</f>
        <v>0</v>
      </c>
      <c r="C98" s="3">
        <f>'原始数据表'!C98</f>
        <v>0</v>
      </c>
      <c r="D98" s="3">
        <f>'原始数据表'!D98</f>
        <v>0</v>
      </c>
      <c r="E98" s="3">
        <f>'原始数据表'!E98</f>
        <v>0</v>
      </c>
      <c r="F98" s="3">
        <f>'原始数据表'!F98</f>
        <v>0</v>
      </c>
      <c r="G98" s="3">
        <f>'原始数据表'!G98</f>
        <v>0</v>
      </c>
      <c r="H98" s="3">
        <f>'原始数据表'!H98</f>
        <v>0</v>
      </c>
      <c r="I98" s="3">
        <f>'原始数据表'!I98</f>
        <v>0</v>
      </c>
      <c r="J98" s="3">
        <f>'原始数据表'!J98</f>
        <v>0</v>
      </c>
      <c r="K98" s="3">
        <f t="shared" si="17"/>
        <v>0</v>
      </c>
      <c r="L98">
        <v>93</v>
      </c>
      <c r="M98" t="e">
        <f ca="1" t="shared" si="18"/>
        <v>#VALUE!</v>
      </c>
      <c r="N98" t="e">
        <f ca="1" t="shared" si="19"/>
        <v>#VALUE!</v>
      </c>
      <c r="O98" t="e">
        <f ca="1" t="shared" si="20"/>
        <v>#VALUE!</v>
      </c>
      <c r="P98" t="e">
        <f ca="1" t="shared" si="21"/>
        <v>#VALUE!</v>
      </c>
      <c r="Q98" t="e">
        <f ca="1" t="shared" si="22"/>
        <v>#VALUE!</v>
      </c>
      <c r="R98" t="e">
        <f ca="1" t="shared" si="23"/>
        <v>#VALUE!</v>
      </c>
      <c r="S98" t="e">
        <f ca="1" t="shared" si="24"/>
        <v>#VALUE!</v>
      </c>
      <c r="T98" t="e">
        <f ca="1" t="shared" si="25"/>
        <v>#VALUE!</v>
      </c>
      <c r="U98" t="e">
        <f ca="1" t="shared" si="26"/>
        <v>#VALUE!</v>
      </c>
      <c r="V98" t="e">
        <f ca="1" t="shared" si="27"/>
        <v>#VALUE!</v>
      </c>
      <c r="X98">
        <f>AVERAGE(B$6:B99)</f>
        <v>6.840425531914893</v>
      </c>
      <c r="Y98">
        <f>AVERAGE(C$6:C99)</f>
        <v>8.670212765957446</v>
      </c>
      <c r="Z98">
        <f>AVERAGE(D$6:D99)</f>
        <v>5.361702127659575</v>
      </c>
      <c r="AA98">
        <f>AVERAGE(E$6:E99)</f>
        <v>5.212765957446808</v>
      </c>
      <c r="AB98">
        <f>AVERAGE(F$6:F99)</f>
        <v>5.26595744680851</v>
      </c>
      <c r="AC98">
        <f>AVERAGE(G$6:G99)</f>
        <v>4.553191489361702</v>
      </c>
      <c r="AD98">
        <f>AVERAGE(H$6:H99)</f>
        <v>5.73404255319149</v>
      </c>
      <c r="AE98">
        <f>AVERAGE(I$6:I99)</f>
        <v>0</v>
      </c>
      <c r="AF98">
        <f>AVERAGE(J$6:J99)</f>
        <v>0</v>
      </c>
      <c r="AG98">
        <f>AVERAGE(K$6:K99)</f>
        <v>41.638297872340424</v>
      </c>
      <c r="AI98" t="e">
        <f>AVERAGE(M$6:M99)</f>
        <v>#VALUE!</v>
      </c>
      <c r="AJ98" t="e">
        <f>AVERAGE(N$6:N99)</f>
        <v>#VALUE!</v>
      </c>
      <c r="AK98" t="e">
        <f>AVERAGE(O$6:O99)</f>
        <v>#VALUE!</v>
      </c>
      <c r="AL98" t="e">
        <f>AVERAGE(P$6:P99)</f>
        <v>#VALUE!</v>
      </c>
      <c r="AM98" t="e">
        <f>AVERAGE(Q$6:Q99)</f>
        <v>#VALUE!</v>
      </c>
      <c r="AN98" t="e">
        <f>AVERAGE(R$6:R99)</f>
        <v>#VALUE!</v>
      </c>
      <c r="AO98" t="e">
        <f>AVERAGE(S$6:S99)</f>
        <v>#VALUE!</v>
      </c>
      <c r="AP98" t="e">
        <f>AVERAGE(T$6:T99)</f>
        <v>#VALUE!</v>
      </c>
      <c r="AQ98" t="e">
        <f>AVERAGE(U$6:U99)</f>
        <v>#VALUE!</v>
      </c>
      <c r="AR98" t="e">
        <f>AVERAGE(V$6:V99)</f>
        <v>#VALUE!</v>
      </c>
      <c r="AT98" s="16">
        <f>STDEVP(B$6:B99)</f>
        <v>5.968540203378723</v>
      </c>
      <c r="AU98" s="16">
        <f>STDEVP(C$6:C99)</f>
        <v>7.473909652025875</v>
      </c>
      <c r="AV98" s="16">
        <f>STDEVP(D$6:D99)</f>
        <v>4.653644336796671</v>
      </c>
      <c r="AW98" s="16">
        <f>STDEVP(E$6:E99)</f>
        <v>4.876937346470046</v>
      </c>
      <c r="AX98" s="16">
        <f>STDEVP(F$6:F99)</f>
        <v>4.955494547565881</v>
      </c>
      <c r="AY98" s="16">
        <f>STDEVP(G$6:G99)</f>
        <v>4.001640677555645</v>
      </c>
      <c r="AZ98" s="16">
        <f>STDEVP(H$6:H99)</f>
        <v>5.180108295744022</v>
      </c>
      <c r="BA98" s="16">
        <f>STDEVP(I$6:I99)</f>
        <v>0</v>
      </c>
      <c r="BB98" s="16">
        <f>STDEVP(J$6:J99)</f>
        <v>0</v>
      </c>
      <c r="BC98" s="16">
        <f>STDEVP(K$6:K99)</f>
        <v>34.643120057459136</v>
      </c>
      <c r="BE98" s="39">
        <f t="shared" si="28"/>
        <v>39</v>
      </c>
      <c r="BF98" s="39">
        <f t="shared" si="29"/>
        <v>9</v>
      </c>
      <c r="BG98" s="39">
        <f t="shared" si="30"/>
        <v>23</v>
      </c>
      <c r="BH98" s="39">
        <f t="shared" si="31"/>
        <v>10</v>
      </c>
      <c r="BI98" s="39">
        <f t="shared" si="32"/>
        <v>6</v>
      </c>
      <c r="BJ98" s="39">
        <f t="shared" si="33"/>
        <v>6</v>
      </c>
    </row>
    <row r="99" spans="2:62" ht="14.25">
      <c r="B99" s="3">
        <f>'原始数据表'!B99</f>
        <v>0</v>
      </c>
      <c r="C99" s="3">
        <f>'原始数据表'!C99</f>
        <v>0</v>
      </c>
      <c r="D99" s="3">
        <f>'原始数据表'!D99</f>
        <v>0</v>
      </c>
      <c r="E99" s="3">
        <f>'原始数据表'!E99</f>
        <v>0</v>
      </c>
      <c r="F99" s="3">
        <f>'原始数据表'!F99</f>
        <v>0</v>
      </c>
      <c r="G99" s="3">
        <f>'原始数据表'!G99</f>
        <v>0</v>
      </c>
      <c r="H99" s="3">
        <f>'原始数据表'!H99</f>
        <v>0</v>
      </c>
      <c r="I99" s="3">
        <f>'原始数据表'!I99</f>
        <v>0</v>
      </c>
      <c r="J99" s="3">
        <f>'原始数据表'!J99</f>
        <v>0</v>
      </c>
      <c r="K99" s="3">
        <f t="shared" si="17"/>
        <v>0</v>
      </c>
      <c r="L99">
        <v>94</v>
      </c>
      <c r="M99" t="e">
        <f ca="1" t="shared" si="18"/>
        <v>#VALUE!</v>
      </c>
      <c r="N99" t="e">
        <f ca="1" t="shared" si="19"/>
        <v>#VALUE!</v>
      </c>
      <c r="O99" t="e">
        <f ca="1" t="shared" si="20"/>
        <v>#VALUE!</v>
      </c>
      <c r="P99" t="e">
        <f ca="1" t="shared" si="21"/>
        <v>#VALUE!</v>
      </c>
      <c r="Q99" t="e">
        <f ca="1" t="shared" si="22"/>
        <v>#VALUE!</v>
      </c>
      <c r="R99" t="e">
        <f ca="1" t="shared" si="23"/>
        <v>#VALUE!</v>
      </c>
      <c r="S99" t="e">
        <f ca="1" t="shared" si="24"/>
        <v>#VALUE!</v>
      </c>
      <c r="T99" t="e">
        <f ca="1" t="shared" si="25"/>
        <v>#VALUE!</v>
      </c>
      <c r="U99" t="e">
        <f ca="1" t="shared" si="26"/>
        <v>#VALUE!</v>
      </c>
      <c r="V99" t="e">
        <f ca="1" t="shared" si="27"/>
        <v>#VALUE!</v>
      </c>
      <c r="X99">
        <f>AVERAGE(B$6:B100)</f>
        <v>6.768421052631579</v>
      </c>
      <c r="Y99">
        <f>AVERAGE(C$6:C100)</f>
        <v>8.578947368421053</v>
      </c>
      <c r="Z99">
        <f>AVERAGE(D$6:D100)</f>
        <v>5.3052631578947365</v>
      </c>
      <c r="AA99">
        <f>AVERAGE(E$6:E100)</f>
        <v>5.157894736842105</v>
      </c>
      <c r="AB99">
        <f>AVERAGE(F$6:F100)</f>
        <v>5.2105263157894735</v>
      </c>
      <c r="AC99">
        <f>AVERAGE(G$6:G100)</f>
        <v>4.505263157894737</v>
      </c>
      <c r="AD99">
        <f>AVERAGE(H$6:H100)</f>
        <v>5.673684210526316</v>
      </c>
      <c r="AE99">
        <f>AVERAGE(I$6:I100)</f>
        <v>0</v>
      </c>
      <c r="AF99">
        <f>AVERAGE(J$6:J100)</f>
        <v>0</v>
      </c>
      <c r="AG99">
        <f>AVERAGE(K$6:K100)</f>
        <v>41.2</v>
      </c>
      <c r="AI99" t="e">
        <f>AVERAGE(M$6:M100)</f>
        <v>#VALUE!</v>
      </c>
      <c r="AJ99" t="e">
        <f>AVERAGE(N$6:N100)</f>
        <v>#VALUE!</v>
      </c>
      <c r="AK99" t="e">
        <f>AVERAGE(O$6:O100)</f>
        <v>#VALUE!</v>
      </c>
      <c r="AL99" t="e">
        <f>AVERAGE(P$6:P100)</f>
        <v>#VALUE!</v>
      </c>
      <c r="AM99" t="e">
        <f>AVERAGE(Q$6:Q100)</f>
        <v>#VALUE!</v>
      </c>
      <c r="AN99" t="e">
        <f>AVERAGE(R$6:R100)</f>
        <v>#VALUE!</v>
      </c>
      <c r="AO99" t="e">
        <f>AVERAGE(S$6:S100)</f>
        <v>#VALUE!</v>
      </c>
      <c r="AP99" t="e">
        <f>AVERAGE(T$6:T100)</f>
        <v>#VALUE!</v>
      </c>
      <c r="AQ99" t="e">
        <f>AVERAGE(U$6:U100)</f>
        <v>#VALUE!</v>
      </c>
      <c r="AR99" t="e">
        <f>AVERAGE(V$6:V100)</f>
        <v>#VALUE!</v>
      </c>
      <c r="AT99" s="16">
        <f>STDEVP(B$6:B100)</f>
        <v>5.9779465433663965</v>
      </c>
      <c r="AU99" s="16">
        <f>STDEVP(C$6:C100)</f>
        <v>7.486941540362718</v>
      </c>
      <c r="AV99" s="16">
        <f>STDEVP(D$6:D100)</f>
        <v>4.66131601975355</v>
      </c>
      <c r="AW99" s="16">
        <f>STDEVP(E$6:E100)</f>
        <v>4.880284265822582</v>
      </c>
      <c r="AX99" s="16">
        <f>STDEVP(F$6:F100)</f>
        <v>4.958553984553212</v>
      </c>
      <c r="AY99" s="16">
        <f>STDEVP(G$6:G100)</f>
        <v>4.0075551917545</v>
      </c>
      <c r="AZ99" s="16">
        <f>STDEVP(H$6:H100)</f>
        <v>5.185896065825092</v>
      </c>
      <c r="BA99" s="16">
        <f>STDEVP(I$6:I100)</f>
        <v>0</v>
      </c>
      <c r="BB99" s="16">
        <f>STDEVP(J$6:J100)</f>
        <v>0</v>
      </c>
      <c r="BC99" s="16">
        <f>STDEVP(K$6:K100)</f>
        <v>34.7213266785097</v>
      </c>
      <c r="BE99" s="39">
        <f t="shared" si="28"/>
        <v>40</v>
      </c>
      <c r="BF99" s="39">
        <f t="shared" si="29"/>
        <v>9</v>
      </c>
      <c r="BG99" s="39">
        <f t="shared" si="30"/>
        <v>23</v>
      </c>
      <c r="BH99" s="39">
        <f t="shared" si="31"/>
        <v>10</v>
      </c>
      <c r="BI99" s="39">
        <f t="shared" si="32"/>
        <v>6</v>
      </c>
      <c r="BJ99" s="39">
        <f t="shared" si="33"/>
        <v>6</v>
      </c>
    </row>
    <row r="100" spans="2:62" ht="14.25">
      <c r="B100" s="3">
        <f>'原始数据表'!B100</f>
        <v>0</v>
      </c>
      <c r="C100" s="3">
        <f>'原始数据表'!C100</f>
        <v>0</v>
      </c>
      <c r="D100" s="3">
        <f>'原始数据表'!D100</f>
        <v>0</v>
      </c>
      <c r="E100" s="3">
        <f>'原始数据表'!E100</f>
        <v>0</v>
      </c>
      <c r="F100" s="3">
        <f>'原始数据表'!F100</f>
        <v>0</v>
      </c>
      <c r="G100" s="3">
        <f>'原始数据表'!G100</f>
        <v>0</v>
      </c>
      <c r="H100" s="3">
        <f>'原始数据表'!H100</f>
        <v>0</v>
      </c>
      <c r="I100" s="3">
        <f>'原始数据表'!I100</f>
        <v>0</v>
      </c>
      <c r="J100" s="3">
        <f>'原始数据表'!J100</f>
        <v>0</v>
      </c>
      <c r="K100" s="3">
        <f t="shared" si="17"/>
        <v>0</v>
      </c>
      <c r="L100">
        <v>95</v>
      </c>
      <c r="M100" t="e">
        <f ca="1" t="shared" si="18"/>
        <v>#VALUE!</v>
      </c>
      <c r="N100" t="e">
        <f ca="1" t="shared" si="19"/>
        <v>#VALUE!</v>
      </c>
      <c r="O100" t="e">
        <f ca="1" t="shared" si="20"/>
        <v>#VALUE!</v>
      </c>
      <c r="P100" t="e">
        <f ca="1" t="shared" si="21"/>
        <v>#VALUE!</v>
      </c>
      <c r="Q100" t="e">
        <f ca="1" t="shared" si="22"/>
        <v>#VALUE!</v>
      </c>
      <c r="R100" t="e">
        <f ca="1" t="shared" si="23"/>
        <v>#VALUE!</v>
      </c>
      <c r="S100" t="e">
        <f ca="1" t="shared" si="24"/>
        <v>#VALUE!</v>
      </c>
      <c r="T100" t="e">
        <f ca="1" t="shared" si="25"/>
        <v>#VALUE!</v>
      </c>
      <c r="U100" t="e">
        <f ca="1" t="shared" si="26"/>
        <v>#VALUE!</v>
      </c>
      <c r="V100" t="e">
        <f ca="1" t="shared" si="27"/>
        <v>#VALUE!</v>
      </c>
      <c r="X100">
        <f>AVERAGE(B$6:B101)</f>
        <v>6.697916666666667</v>
      </c>
      <c r="Y100">
        <f>AVERAGE(C$6:C101)</f>
        <v>8.489583333333334</v>
      </c>
      <c r="Z100">
        <f>AVERAGE(D$6:D101)</f>
        <v>5.25</v>
      </c>
      <c r="AA100">
        <f>AVERAGE(E$6:E101)</f>
        <v>5.104166666666667</v>
      </c>
      <c r="AB100">
        <f>AVERAGE(F$6:F101)</f>
        <v>5.15625</v>
      </c>
      <c r="AC100">
        <f>AVERAGE(G$6:G101)</f>
        <v>4.458333333333333</v>
      </c>
      <c r="AD100">
        <f>AVERAGE(H$6:H101)</f>
        <v>5.614583333333333</v>
      </c>
      <c r="AE100">
        <f>AVERAGE(I$6:I101)</f>
        <v>0</v>
      </c>
      <c r="AF100">
        <f>AVERAGE(J$6:J101)</f>
        <v>0</v>
      </c>
      <c r="AG100">
        <f>AVERAGE(K$6:K101)</f>
        <v>40.770833333333336</v>
      </c>
      <c r="AI100" t="e">
        <f>AVERAGE(M$6:M101)</f>
        <v>#VALUE!</v>
      </c>
      <c r="AJ100" t="e">
        <f>AVERAGE(N$6:N101)</f>
        <v>#VALUE!</v>
      </c>
      <c r="AK100" t="e">
        <f>AVERAGE(O$6:O101)</f>
        <v>#VALUE!</v>
      </c>
      <c r="AL100" t="e">
        <f>AVERAGE(P$6:P101)</f>
        <v>#VALUE!</v>
      </c>
      <c r="AM100" t="e">
        <f>AVERAGE(Q$6:Q101)</f>
        <v>#VALUE!</v>
      </c>
      <c r="AN100" t="e">
        <f>AVERAGE(R$6:R101)</f>
        <v>#VALUE!</v>
      </c>
      <c r="AO100" t="e">
        <f>AVERAGE(S$6:S101)</f>
        <v>#VALUE!</v>
      </c>
      <c r="AP100" t="e">
        <f>AVERAGE(T$6:T101)</f>
        <v>#VALUE!</v>
      </c>
      <c r="AQ100" t="e">
        <f>AVERAGE(U$6:U101)</f>
        <v>#VALUE!</v>
      </c>
      <c r="AR100" t="e">
        <f>AVERAGE(V$6:V101)</f>
        <v>#VALUE!</v>
      </c>
      <c r="AT100" s="16">
        <f>STDEVP(B$6:B101)</f>
        <v>5.986303449797341</v>
      </c>
      <c r="AU100" s="16">
        <f>STDEVP(C$6:C101)</f>
        <v>7.498603747346717</v>
      </c>
      <c r="AV100" s="16">
        <f>STDEVP(D$6:D101)</f>
        <v>4.668154524720306</v>
      </c>
      <c r="AW100" s="16">
        <f>STDEVP(E$6:E101)</f>
        <v>4.882961803272909</v>
      </c>
      <c r="AX100" s="16">
        <f>STDEVP(F$6:F101)</f>
        <v>4.960947752614078</v>
      </c>
      <c r="AY100" s="16">
        <f>STDEVP(G$6:G101)</f>
        <v>4.012783392553796</v>
      </c>
      <c r="AZ100" s="16">
        <f>STDEVP(H$6:H101)</f>
        <v>5.190876996525303</v>
      </c>
      <c r="BA100" s="16">
        <f>STDEVP(I$6:I101)</f>
        <v>0</v>
      </c>
      <c r="BB100" s="16">
        <f>STDEVP(J$6:J101)</f>
        <v>0</v>
      </c>
      <c r="BC100" s="16">
        <f>STDEVP(K$6:K101)</f>
        <v>34.792383974641474</v>
      </c>
      <c r="BE100" s="39">
        <f t="shared" si="28"/>
        <v>41</v>
      </c>
      <c r="BF100" s="39">
        <f t="shared" si="29"/>
        <v>9</v>
      </c>
      <c r="BG100" s="39">
        <f t="shared" si="30"/>
        <v>23</v>
      </c>
      <c r="BH100" s="39">
        <f t="shared" si="31"/>
        <v>10</v>
      </c>
      <c r="BI100" s="39">
        <f t="shared" si="32"/>
        <v>6</v>
      </c>
      <c r="BJ100" s="39">
        <f t="shared" si="33"/>
        <v>6</v>
      </c>
    </row>
    <row r="101" spans="2:62" ht="14.25">
      <c r="B101" s="3">
        <f>'原始数据表'!B101</f>
        <v>0</v>
      </c>
      <c r="C101" s="3">
        <f>'原始数据表'!C101</f>
        <v>0</v>
      </c>
      <c r="D101" s="3">
        <f>'原始数据表'!D101</f>
        <v>0</v>
      </c>
      <c r="E101" s="3">
        <f>'原始数据表'!E101</f>
        <v>0</v>
      </c>
      <c r="F101" s="3">
        <f>'原始数据表'!F101</f>
        <v>0</v>
      </c>
      <c r="G101" s="3">
        <f>'原始数据表'!G101</f>
        <v>0</v>
      </c>
      <c r="H101" s="3">
        <f>'原始数据表'!H101</f>
        <v>0</v>
      </c>
      <c r="I101" s="3">
        <f>'原始数据表'!I101</f>
        <v>0</v>
      </c>
      <c r="J101" s="3">
        <f>'原始数据表'!J101</f>
        <v>0</v>
      </c>
      <c r="K101" s="3">
        <f t="shared" si="17"/>
        <v>0</v>
      </c>
      <c r="L101">
        <v>96</v>
      </c>
      <c r="M101" t="e">
        <f ca="1" t="shared" si="18"/>
        <v>#VALUE!</v>
      </c>
      <c r="N101" t="e">
        <f ca="1" t="shared" si="19"/>
        <v>#VALUE!</v>
      </c>
      <c r="O101" t="e">
        <f ca="1" t="shared" si="20"/>
        <v>#VALUE!</v>
      </c>
      <c r="P101" t="e">
        <f ca="1" t="shared" si="21"/>
        <v>#VALUE!</v>
      </c>
      <c r="Q101" t="e">
        <f ca="1" t="shared" si="22"/>
        <v>#VALUE!</v>
      </c>
      <c r="R101" t="e">
        <f ca="1" t="shared" si="23"/>
        <v>#VALUE!</v>
      </c>
      <c r="S101" t="e">
        <f ca="1" t="shared" si="24"/>
        <v>#VALUE!</v>
      </c>
      <c r="T101" t="e">
        <f ca="1" t="shared" si="25"/>
        <v>#VALUE!</v>
      </c>
      <c r="U101" t="e">
        <f ca="1" t="shared" si="26"/>
        <v>#VALUE!</v>
      </c>
      <c r="V101" t="e">
        <f ca="1" t="shared" si="27"/>
        <v>#VALUE!</v>
      </c>
      <c r="X101">
        <f>AVERAGE(B$6:B102)</f>
        <v>6.628865979381444</v>
      </c>
      <c r="Y101">
        <f>AVERAGE(C$6:C102)</f>
        <v>8.402061855670103</v>
      </c>
      <c r="Z101">
        <f>AVERAGE(D$6:D102)</f>
        <v>5.195876288659794</v>
      </c>
      <c r="AA101">
        <f>AVERAGE(E$6:E102)</f>
        <v>5.051546391752577</v>
      </c>
      <c r="AB101">
        <f>AVERAGE(F$6:F102)</f>
        <v>5.103092783505154</v>
      </c>
      <c r="AC101">
        <f>AVERAGE(G$6:G102)</f>
        <v>4.412371134020619</v>
      </c>
      <c r="AD101">
        <f>AVERAGE(H$6:H102)</f>
        <v>5.556701030927835</v>
      </c>
      <c r="AE101">
        <f>AVERAGE(I$6:I102)</f>
        <v>0</v>
      </c>
      <c r="AF101">
        <f>AVERAGE(J$6:J102)</f>
        <v>0</v>
      </c>
      <c r="AG101">
        <f>AVERAGE(K$6:K102)</f>
        <v>40.350515463917525</v>
      </c>
      <c r="AI101" t="e">
        <f>AVERAGE(M$6:M102)</f>
        <v>#VALUE!</v>
      </c>
      <c r="AJ101" t="e">
        <f>AVERAGE(N$6:N102)</f>
        <v>#VALUE!</v>
      </c>
      <c r="AK101" t="e">
        <f>AVERAGE(O$6:O102)</f>
        <v>#VALUE!</v>
      </c>
      <c r="AL101" t="e">
        <f>AVERAGE(P$6:P102)</f>
        <v>#VALUE!</v>
      </c>
      <c r="AM101" t="e">
        <f>AVERAGE(Q$6:Q102)</f>
        <v>#VALUE!</v>
      </c>
      <c r="AN101" t="e">
        <f>AVERAGE(R$6:R102)</f>
        <v>#VALUE!</v>
      </c>
      <c r="AO101" t="e">
        <f>AVERAGE(S$6:S102)</f>
        <v>#VALUE!</v>
      </c>
      <c r="AP101" t="e">
        <f>AVERAGE(T$6:T102)</f>
        <v>#VALUE!</v>
      </c>
      <c r="AQ101" t="e">
        <f>AVERAGE(U$6:U102)</f>
        <v>#VALUE!</v>
      </c>
      <c r="AR101" t="e">
        <f>AVERAGE(V$6:V102)</f>
        <v>#VALUE!</v>
      </c>
      <c r="AT101" s="16">
        <f>STDEVP(B$6:B102)</f>
        <v>5.993672931420482</v>
      </c>
      <c r="AU101" s="16">
        <f>STDEVP(C$6:C102)</f>
        <v>7.508977161823869</v>
      </c>
      <c r="AV101" s="16">
        <f>STDEVP(D$6:D102)</f>
        <v>4.674209068675169</v>
      </c>
      <c r="AW101" s="16">
        <f>STDEVP(E$6:E102)</f>
        <v>4.885009964262159</v>
      </c>
      <c r="AX101" s="16">
        <f>STDEVP(F$6:F102)</f>
        <v>4.962715701682005</v>
      </c>
      <c r="AY101" s="16">
        <f>STDEVP(G$6:G102)</f>
        <v>4.017365853185644</v>
      </c>
      <c r="AZ101" s="16">
        <f>STDEVP(H$6:H102)</f>
        <v>5.195098943651491</v>
      </c>
      <c r="BA101" s="16">
        <f>STDEVP(I$6:I102)</f>
        <v>0</v>
      </c>
      <c r="BB101" s="16">
        <f>STDEVP(J$6:J102)</f>
        <v>0</v>
      </c>
      <c r="BC101" s="16">
        <f>STDEVP(K$6:K102)</f>
        <v>34.856714431676004</v>
      </c>
      <c r="BE101" s="39">
        <f t="shared" si="28"/>
        <v>42</v>
      </c>
      <c r="BF101" s="39">
        <f t="shared" si="29"/>
        <v>9</v>
      </c>
      <c r="BG101" s="39">
        <f t="shared" si="30"/>
        <v>23</v>
      </c>
      <c r="BH101" s="39">
        <f t="shared" si="31"/>
        <v>10</v>
      </c>
      <c r="BI101" s="39">
        <f t="shared" si="32"/>
        <v>6</v>
      </c>
      <c r="BJ101" s="39">
        <f t="shared" si="33"/>
        <v>6</v>
      </c>
    </row>
    <row r="102" spans="2:62" ht="14.25">
      <c r="B102" s="3">
        <f>'原始数据表'!B102</f>
        <v>0</v>
      </c>
      <c r="C102" s="3">
        <f>'原始数据表'!C102</f>
        <v>0</v>
      </c>
      <c r="D102" s="3">
        <f>'原始数据表'!D102</f>
        <v>0</v>
      </c>
      <c r="E102" s="3">
        <f>'原始数据表'!E102</f>
        <v>0</v>
      </c>
      <c r="F102" s="3">
        <f>'原始数据表'!F102</f>
        <v>0</v>
      </c>
      <c r="G102" s="3">
        <f>'原始数据表'!G102</f>
        <v>0</v>
      </c>
      <c r="H102" s="3">
        <f>'原始数据表'!H102</f>
        <v>0</v>
      </c>
      <c r="I102" s="3">
        <f>'原始数据表'!I102</f>
        <v>0</v>
      </c>
      <c r="J102" s="3">
        <f>'原始数据表'!J102</f>
        <v>0</v>
      </c>
      <c r="K102" s="3">
        <f t="shared" si="17"/>
        <v>0</v>
      </c>
      <c r="L102">
        <v>97</v>
      </c>
      <c r="M102" t="e">
        <f ca="1" t="shared" si="18"/>
        <v>#VALUE!</v>
      </c>
      <c r="N102" t="e">
        <f ca="1" t="shared" si="19"/>
        <v>#VALUE!</v>
      </c>
      <c r="O102" t="e">
        <f ca="1" t="shared" si="20"/>
        <v>#VALUE!</v>
      </c>
      <c r="P102" t="e">
        <f ca="1" t="shared" si="21"/>
        <v>#VALUE!</v>
      </c>
      <c r="Q102" t="e">
        <f ca="1" t="shared" si="22"/>
        <v>#VALUE!</v>
      </c>
      <c r="R102" t="e">
        <f ca="1" t="shared" si="23"/>
        <v>#VALUE!</v>
      </c>
      <c r="S102" t="e">
        <f ca="1" t="shared" si="24"/>
        <v>#VALUE!</v>
      </c>
      <c r="T102" t="e">
        <f ca="1" t="shared" si="25"/>
        <v>#VALUE!</v>
      </c>
      <c r="U102" t="e">
        <f ca="1" t="shared" si="26"/>
        <v>#VALUE!</v>
      </c>
      <c r="V102" t="e">
        <f ca="1" t="shared" si="27"/>
        <v>#VALUE!</v>
      </c>
      <c r="X102">
        <f>AVERAGE(B$6:B103)</f>
        <v>6.561224489795919</v>
      </c>
      <c r="Y102">
        <f>AVERAGE(C$6:C103)</f>
        <v>8.316326530612244</v>
      </c>
      <c r="Z102">
        <f>AVERAGE(D$6:D103)</f>
        <v>5.142857142857143</v>
      </c>
      <c r="AA102">
        <f>AVERAGE(E$6:E103)</f>
        <v>5</v>
      </c>
      <c r="AB102">
        <f>AVERAGE(F$6:F103)</f>
        <v>5.051020408163265</v>
      </c>
      <c r="AC102">
        <f>AVERAGE(G$6:G103)</f>
        <v>4.36734693877551</v>
      </c>
      <c r="AD102">
        <f>AVERAGE(H$6:H103)</f>
        <v>5.5</v>
      </c>
      <c r="AE102">
        <f>AVERAGE(I$6:I103)</f>
        <v>0</v>
      </c>
      <c r="AF102">
        <f>AVERAGE(J$6:J103)</f>
        <v>0</v>
      </c>
      <c r="AG102">
        <f>AVERAGE(K$6:K103)</f>
        <v>39.93877551020408</v>
      </c>
      <c r="AI102" t="e">
        <f>AVERAGE(M$6:M103)</f>
        <v>#VALUE!</v>
      </c>
      <c r="AJ102" t="e">
        <f>AVERAGE(N$6:N103)</f>
        <v>#VALUE!</v>
      </c>
      <c r="AK102" t="e">
        <f>AVERAGE(O$6:O103)</f>
        <v>#VALUE!</v>
      </c>
      <c r="AL102" t="e">
        <f>AVERAGE(P$6:P103)</f>
        <v>#VALUE!</v>
      </c>
      <c r="AM102" t="e">
        <f>AVERAGE(Q$6:Q103)</f>
        <v>#VALUE!</v>
      </c>
      <c r="AN102" t="e">
        <f>AVERAGE(R$6:R103)</f>
        <v>#VALUE!</v>
      </c>
      <c r="AO102" t="e">
        <f>AVERAGE(S$6:S103)</f>
        <v>#VALUE!</v>
      </c>
      <c r="AP102" t="e">
        <f>AVERAGE(T$6:T103)</f>
        <v>#VALUE!</v>
      </c>
      <c r="AQ102" t="e">
        <f>AVERAGE(U$6:U103)</f>
        <v>#VALUE!</v>
      </c>
      <c r="AR102" t="e">
        <f>AVERAGE(V$6:V103)</f>
        <v>#VALUE!</v>
      </c>
      <c r="AT102" s="16">
        <f>STDEVP(B$6:B103)</f>
        <v>6.000112799161825</v>
      </c>
      <c r="AU102" s="16">
        <f>STDEVP(C$6:C103)</f>
        <v>7.5181371699126815</v>
      </c>
      <c r="AV102" s="16">
        <f>STDEVP(D$6:D103)</f>
        <v>4.679525529759771</v>
      </c>
      <c r="AW102" s="16">
        <f>STDEVP(E$6:E103)</f>
        <v>4.886466107567734</v>
      </c>
      <c r="AX102" s="16">
        <f>STDEVP(F$6:F103)</f>
        <v>4.963895049334544</v>
      </c>
      <c r="AY102" s="16">
        <f>STDEVP(G$6:G103)</f>
        <v>4.021340407818251</v>
      </c>
      <c r="AZ102" s="16">
        <f>STDEVP(H$6:H103)</f>
        <v>5.198606563693932</v>
      </c>
      <c r="BA102" s="16">
        <f>STDEVP(I$6:I103)</f>
        <v>0</v>
      </c>
      <c r="BB102" s="16">
        <f>STDEVP(J$6:J103)</f>
        <v>0</v>
      </c>
      <c r="BC102" s="16">
        <f>STDEVP(K$6:K103)</f>
        <v>34.91471133903844</v>
      </c>
      <c r="BE102" s="39">
        <f t="shared" si="28"/>
        <v>43</v>
      </c>
      <c r="BF102" s="39">
        <f t="shared" si="29"/>
        <v>9</v>
      </c>
      <c r="BG102" s="39">
        <f t="shared" si="30"/>
        <v>23</v>
      </c>
      <c r="BH102" s="39">
        <f t="shared" si="31"/>
        <v>10</v>
      </c>
      <c r="BI102" s="39">
        <f t="shared" si="32"/>
        <v>6</v>
      </c>
      <c r="BJ102" s="39">
        <f t="shared" si="33"/>
        <v>6</v>
      </c>
    </row>
    <row r="103" spans="2:62" ht="14.25">
      <c r="B103" s="3">
        <f>'原始数据表'!B103</f>
        <v>0</v>
      </c>
      <c r="C103" s="3">
        <f>'原始数据表'!C103</f>
        <v>0</v>
      </c>
      <c r="D103" s="3">
        <f>'原始数据表'!D103</f>
        <v>0</v>
      </c>
      <c r="E103" s="3">
        <f>'原始数据表'!E103</f>
        <v>0</v>
      </c>
      <c r="F103" s="3">
        <f>'原始数据表'!F103</f>
        <v>0</v>
      </c>
      <c r="G103" s="3">
        <f>'原始数据表'!G103</f>
        <v>0</v>
      </c>
      <c r="H103" s="3">
        <f>'原始数据表'!H103</f>
        <v>0</v>
      </c>
      <c r="I103" s="3">
        <f>'原始数据表'!I103</f>
        <v>0</v>
      </c>
      <c r="J103" s="3">
        <f>'原始数据表'!J103</f>
        <v>0</v>
      </c>
      <c r="K103" s="3">
        <f t="shared" si="17"/>
        <v>0</v>
      </c>
      <c r="L103">
        <v>98</v>
      </c>
      <c r="M103" t="e">
        <f ca="1" t="shared" si="18"/>
        <v>#VALUE!</v>
      </c>
      <c r="N103" t="e">
        <f ca="1" t="shared" si="19"/>
        <v>#VALUE!</v>
      </c>
      <c r="O103" t="e">
        <f ca="1" t="shared" si="20"/>
        <v>#VALUE!</v>
      </c>
      <c r="P103" t="e">
        <f ca="1" t="shared" si="21"/>
        <v>#VALUE!</v>
      </c>
      <c r="Q103" t="e">
        <f ca="1" t="shared" si="22"/>
        <v>#VALUE!</v>
      </c>
      <c r="R103" t="e">
        <f ca="1" t="shared" si="23"/>
        <v>#VALUE!</v>
      </c>
      <c r="S103" t="e">
        <f ca="1" t="shared" si="24"/>
        <v>#VALUE!</v>
      </c>
      <c r="T103" t="e">
        <f ca="1" t="shared" si="25"/>
        <v>#VALUE!</v>
      </c>
      <c r="U103" t="e">
        <f ca="1" t="shared" si="26"/>
        <v>#VALUE!</v>
      </c>
      <c r="V103" t="e">
        <f ca="1" t="shared" si="27"/>
        <v>#VALUE!</v>
      </c>
      <c r="X103">
        <f>AVERAGE(B$6:B104)</f>
        <v>6.494949494949495</v>
      </c>
      <c r="Y103">
        <f>AVERAGE(C$6:C104)</f>
        <v>8.232323232323232</v>
      </c>
      <c r="Z103">
        <f>AVERAGE(D$6:D104)</f>
        <v>5.090909090909091</v>
      </c>
      <c r="AA103">
        <f>AVERAGE(E$6:E104)</f>
        <v>4.94949494949495</v>
      </c>
      <c r="AB103">
        <f>AVERAGE(F$6:F104)</f>
        <v>5</v>
      </c>
      <c r="AC103">
        <f>AVERAGE(G$6:G104)</f>
        <v>4.3232323232323235</v>
      </c>
      <c r="AD103">
        <f>AVERAGE(H$6:H104)</f>
        <v>5.444444444444445</v>
      </c>
      <c r="AE103">
        <f>AVERAGE(I$6:I104)</f>
        <v>0</v>
      </c>
      <c r="AF103">
        <f>AVERAGE(J$6:J104)</f>
        <v>0</v>
      </c>
      <c r="AG103">
        <f>AVERAGE(K$6:K104)</f>
        <v>39.535353535353536</v>
      </c>
      <c r="AI103" t="e">
        <f>AVERAGE(M$6:M104)</f>
        <v>#VALUE!</v>
      </c>
      <c r="AJ103" t="e">
        <f>AVERAGE(N$6:N104)</f>
        <v>#VALUE!</v>
      </c>
      <c r="AK103" t="e">
        <f>AVERAGE(O$6:O104)</f>
        <v>#VALUE!</v>
      </c>
      <c r="AL103" t="e">
        <f>AVERAGE(P$6:P104)</f>
        <v>#VALUE!</v>
      </c>
      <c r="AM103" t="e">
        <f>AVERAGE(Q$6:Q104)</f>
        <v>#VALUE!</v>
      </c>
      <c r="AN103" t="e">
        <f>AVERAGE(R$6:R104)</f>
        <v>#VALUE!</v>
      </c>
      <c r="AO103" t="e">
        <f>AVERAGE(S$6:S104)</f>
        <v>#VALUE!</v>
      </c>
      <c r="AP103" t="e">
        <f>AVERAGE(T$6:T104)</f>
        <v>#VALUE!</v>
      </c>
      <c r="AQ103" t="e">
        <f>AVERAGE(U$6:U104)</f>
        <v>#VALUE!</v>
      </c>
      <c r="AR103" t="e">
        <f>AVERAGE(V$6:V104)</f>
        <v>#VALUE!</v>
      </c>
      <c r="AT103" s="16">
        <f>STDEVP(B$6:B104)</f>
        <v>6.005677006847817</v>
      </c>
      <c r="AU103" s="16">
        <f>STDEVP(C$6:C104)</f>
        <v>7.52615410503217</v>
      </c>
      <c r="AV103" s="16">
        <f>STDEVP(D$6:D104)</f>
        <v>4.68414671916722</v>
      </c>
      <c r="AW103" s="16">
        <f>STDEVP(E$6:E104)</f>
        <v>4.8873651519773285</v>
      </c>
      <c r="AX103" s="16">
        <f>STDEVP(F$6:F104)</f>
        <v>4.964520585763005</v>
      </c>
      <c r="AY103" s="16">
        <f>STDEVP(G$6:G104)</f>
        <v>4.024742372903903</v>
      </c>
      <c r="AZ103" s="16">
        <f>STDEVP(H$6:H104)</f>
        <v>5.201441568289288</v>
      </c>
      <c r="BA103" s="16">
        <f>STDEVP(I$6:I104)</f>
        <v>0</v>
      </c>
      <c r="BB103" s="16">
        <f>STDEVP(J$6:J104)</f>
        <v>0</v>
      </c>
      <c r="BC103" s="16">
        <f>STDEVP(K$6:K104)</f>
        <v>34.96674123437557</v>
      </c>
      <c r="BE103" s="39">
        <f t="shared" si="28"/>
        <v>44</v>
      </c>
      <c r="BF103" s="39">
        <f t="shared" si="29"/>
        <v>9</v>
      </c>
      <c r="BG103" s="39">
        <f t="shared" si="30"/>
        <v>23</v>
      </c>
      <c r="BH103" s="39">
        <f t="shared" si="31"/>
        <v>10</v>
      </c>
      <c r="BI103" s="39">
        <f t="shared" si="32"/>
        <v>6</v>
      </c>
      <c r="BJ103" s="39">
        <f t="shared" si="33"/>
        <v>6</v>
      </c>
    </row>
    <row r="104" spans="2:62" ht="14.25">
      <c r="B104" s="3">
        <f>'原始数据表'!B104</f>
        <v>0</v>
      </c>
      <c r="C104" s="3">
        <f>'原始数据表'!C104</f>
        <v>0</v>
      </c>
      <c r="D104" s="3">
        <f>'原始数据表'!D104</f>
        <v>0</v>
      </c>
      <c r="E104" s="3">
        <f>'原始数据表'!E104</f>
        <v>0</v>
      </c>
      <c r="F104" s="3">
        <f>'原始数据表'!F104</f>
        <v>0</v>
      </c>
      <c r="G104" s="3">
        <f>'原始数据表'!G104</f>
        <v>0</v>
      </c>
      <c r="H104" s="3">
        <f>'原始数据表'!H104</f>
        <v>0</v>
      </c>
      <c r="I104" s="3">
        <f>'原始数据表'!I104</f>
        <v>0</v>
      </c>
      <c r="J104" s="3">
        <f>'原始数据表'!J104</f>
        <v>0</v>
      </c>
      <c r="K104" s="3">
        <f t="shared" si="17"/>
        <v>0</v>
      </c>
      <c r="L104">
        <v>99</v>
      </c>
      <c r="M104" t="e">
        <f ca="1" t="shared" si="18"/>
        <v>#VALUE!</v>
      </c>
      <c r="N104" t="e">
        <f ca="1" t="shared" si="19"/>
        <v>#VALUE!</v>
      </c>
      <c r="O104" t="e">
        <f ca="1" t="shared" si="20"/>
        <v>#VALUE!</v>
      </c>
      <c r="P104" t="e">
        <f ca="1" t="shared" si="21"/>
        <v>#VALUE!</v>
      </c>
      <c r="Q104" t="e">
        <f ca="1" t="shared" si="22"/>
        <v>#VALUE!</v>
      </c>
      <c r="R104" t="e">
        <f ca="1" t="shared" si="23"/>
        <v>#VALUE!</v>
      </c>
      <c r="S104" t="e">
        <f ca="1" t="shared" si="24"/>
        <v>#VALUE!</v>
      </c>
      <c r="T104" t="e">
        <f ca="1" t="shared" si="25"/>
        <v>#VALUE!</v>
      </c>
      <c r="U104" t="e">
        <f ca="1" t="shared" si="26"/>
        <v>#VALUE!</v>
      </c>
      <c r="V104" t="e">
        <f ca="1" t="shared" si="27"/>
        <v>#VALUE!</v>
      </c>
      <c r="X104">
        <f>AVERAGE(B$6:B105)</f>
        <v>6.43</v>
      </c>
      <c r="Y104">
        <f>AVERAGE(C$6:C105)</f>
        <v>8.15</v>
      </c>
      <c r="Z104">
        <f>AVERAGE(D$6:D105)</f>
        <v>5.04</v>
      </c>
      <c r="AA104">
        <f>AVERAGE(E$6:E105)</f>
        <v>4.9</v>
      </c>
      <c r="AB104">
        <f>AVERAGE(F$6:F105)</f>
        <v>4.95</v>
      </c>
      <c r="AC104">
        <f>AVERAGE(G$6:G105)</f>
        <v>4.28</v>
      </c>
      <c r="AD104">
        <f>AVERAGE(H$6:H105)</f>
        <v>5.39</v>
      </c>
      <c r="AE104">
        <f>AVERAGE(I$6:I105)</f>
        <v>0</v>
      </c>
      <c r="AF104">
        <f>AVERAGE(J$6:J105)</f>
        <v>0</v>
      </c>
      <c r="AG104">
        <f>AVERAGE(K$6:K105)</f>
        <v>39.14</v>
      </c>
      <c r="AI104" t="e">
        <f>AVERAGE(M$6:M105)</f>
        <v>#VALUE!</v>
      </c>
      <c r="AJ104" t="e">
        <f>AVERAGE(N$6:N105)</f>
        <v>#VALUE!</v>
      </c>
      <c r="AK104" t="e">
        <f>AVERAGE(O$6:O105)</f>
        <v>#VALUE!</v>
      </c>
      <c r="AL104" t="e">
        <f>AVERAGE(P$6:P105)</f>
        <v>#VALUE!</v>
      </c>
      <c r="AM104" t="e">
        <f>AVERAGE(Q$6:Q105)</f>
        <v>#VALUE!</v>
      </c>
      <c r="AN104" t="e">
        <f>AVERAGE(R$6:R105)</f>
        <v>#VALUE!</v>
      </c>
      <c r="AO104" t="e">
        <f>AVERAGE(S$6:S105)</f>
        <v>#VALUE!</v>
      </c>
      <c r="AP104" t="e">
        <f>AVERAGE(T$6:T105)</f>
        <v>#VALUE!</v>
      </c>
      <c r="AQ104" t="e">
        <f>AVERAGE(U$6:U105)</f>
        <v>#VALUE!</v>
      </c>
      <c r="AR104" t="e">
        <f>AVERAGE(V$6:V105)</f>
        <v>#VALUE!</v>
      </c>
      <c r="AT104" s="16">
        <f>STDEVP(B$6:B105)</f>
        <v>6.010415958983205</v>
      </c>
      <c r="AU104" s="16">
        <f>STDEVP(C$6:C105)</f>
        <v>7.533093654004309</v>
      </c>
      <c r="AV104" s="16">
        <f>STDEVP(D$6:D105)</f>
        <v>4.688112626633451</v>
      </c>
      <c r="AW104" s="16">
        <f>STDEVP(E$6:E105)</f>
        <v>4.887739763939975</v>
      </c>
      <c r="AX104" s="16">
        <f>STDEVP(F$6:F105)</f>
        <v>4.96462485994662</v>
      </c>
      <c r="AY104" s="16">
        <f>STDEVP(G$6:G105)</f>
        <v>4.027604747241218</v>
      </c>
      <c r="AZ104" s="16">
        <f>STDEVP(H$6:H105)</f>
        <v>5.2036429547001015</v>
      </c>
      <c r="BA104" s="16">
        <f>STDEVP(I$6:I105)</f>
        <v>0</v>
      </c>
      <c r="BB104" s="16">
        <f>STDEVP(J$6:J105)</f>
        <v>0</v>
      </c>
      <c r="BC104" s="16">
        <f>STDEVP(K$6:K105)</f>
        <v>35.01314610257125</v>
      </c>
      <c r="BE104" s="39">
        <f t="shared" si="28"/>
        <v>45</v>
      </c>
      <c r="BF104" s="39">
        <f t="shared" si="29"/>
        <v>9</v>
      </c>
      <c r="BG104" s="39">
        <f t="shared" si="30"/>
        <v>23</v>
      </c>
      <c r="BH104" s="39">
        <f t="shared" si="31"/>
        <v>10</v>
      </c>
      <c r="BI104" s="39">
        <f t="shared" si="32"/>
        <v>6</v>
      </c>
      <c r="BJ104" s="39">
        <f t="shared" si="33"/>
        <v>6</v>
      </c>
    </row>
    <row r="105" spans="2:62" ht="14.25">
      <c r="B105" s="3">
        <f>'原始数据表'!B105</f>
        <v>0</v>
      </c>
      <c r="C105" s="3">
        <f>'原始数据表'!C105</f>
        <v>0</v>
      </c>
      <c r="D105" s="3">
        <f>'原始数据表'!D105</f>
        <v>0</v>
      </c>
      <c r="E105" s="3">
        <f>'原始数据表'!E105</f>
        <v>0</v>
      </c>
      <c r="F105" s="3">
        <f>'原始数据表'!F105</f>
        <v>0</v>
      </c>
      <c r="G105" s="3">
        <f>'原始数据表'!G105</f>
        <v>0</v>
      </c>
      <c r="H105" s="3">
        <f>'原始数据表'!H105</f>
        <v>0</v>
      </c>
      <c r="I105" s="3">
        <f>'原始数据表'!I105</f>
        <v>0</v>
      </c>
      <c r="J105" s="3">
        <f>'原始数据表'!J105</f>
        <v>0</v>
      </c>
      <c r="K105" s="3">
        <f t="shared" si="17"/>
        <v>0</v>
      </c>
      <c r="L105">
        <v>100</v>
      </c>
      <c r="M105" t="e">
        <f ca="1" t="shared" si="18"/>
        <v>#VALUE!</v>
      </c>
      <c r="N105" t="e">
        <f ca="1" t="shared" si="19"/>
        <v>#VALUE!</v>
      </c>
      <c r="O105" t="e">
        <f ca="1" t="shared" si="20"/>
        <v>#VALUE!</v>
      </c>
      <c r="P105" t="e">
        <f ca="1" t="shared" si="21"/>
        <v>#VALUE!</v>
      </c>
      <c r="Q105" t="e">
        <f ca="1" t="shared" si="22"/>
        <v>#VALUE!</v>
      </c>
      <c r="R105" t="e">
        <f ca="1" t="shared" si="23"/>
        <v>#VALUE!</v>
      </c>
      <c r="S105" t="e">
        <f ca="1" t="shared" si="24"/>
        <v>#VALUE!</v>
      </c>
      <c r="T105" t="e">
        <f ca="1" t="shared" si="25"/>
        <v>#VALUE!</v>
      </c>
      <c r="U105" t="e">
        <f ca="1" t="shared" si="26"/>
        <v>#VALUE!</v>
      </c>
      <c r="V105" t="e">
        <f ca="1" t="shared" si="27"/>
        <v>#VALUE!</v>
      </c>
      <c r="X105">
        <f>AVERAGE(B$6:B106)</f>
        <v>6.366336633663367</v>
      </c>
      <c r="Y105">
        <f>AVERAGE(C$6:C106)</f>
        <v>8.069306930693068</v>
      </c>
      <c r="Z105">
        <f>AVERAGE(D$6:D106)</f>
        <v>4.99009900990099</v>
      </c>
      <c r="AA105">
        <f>AVERAGE(E$6:E106)</f>
        <v>4.851485148514851</v>
      </c>
      <c r="AB105">
        <f>AVERAGE(F$6:F106)</f>
        <v>4.900990099009901</v>
      </c>
      <c r="AC105">
        <f>AVERAGE(G$6:G106)</f>
        <v>4.237623762376238</v>
      </c>
      <c r="AD105">
        <f>AVERAGE(H$6:H106)</f>
        <v>5.336633663366337</v>
      </c>
      <c r="AE105">
        <f>AVERAGE(I$6:I106)</f>
        <v>0</v>
      </c>
      <c r="AF105">
        <f>AVERAGE(J$6:J106)</f>
        <v>0</v>
      </c>
      <c r="AG105">
        <f>AVERAGE(K$6:K106)</f>
        <v>38.75247524752475</v>
      </c>
      <c r="AI105" t="e">
        <f>AVERAGE(M$6:M106)</f>
        <v>#VALUE!</v>
      </c>
      <c r="AJ105" t="e">
        <f>AVERAGE(N$6:N106)</f>
        <v>#VALUE!</v>
      </c>
      <c r="AK105" t="e">
        <f>AVERAGE(O$6:O106)</f>
        <v>#VALUE!</v>
      </c>
      <c r="AL105" t="e">
        <f>AVERAGE(P$6:P106)</f>
        <v>#VALUE!</v>
      </c>
      <c r="AM105" t="e">
        <f>AVERAGE(Q$6:Q106)</f>
        <v>#VALUE!</v>
      </c>
      <c r="AN105" t="e">
        <f>AVERAGE(R$6:R106)</f>
        <v>#VALUE!</v>
      </c>
      <c r="AO105" t="e">
        <f>AVERAGE(S$6:S106)</f>
        <v>#VALUE!</v>
      </c>
      <c r="AP105" t="e">
        <f>AVERAGE(T$6:T106)</f>
        <v>#VALUE!</v>
      </c>
      <c r="AQ105" t="e">
        <f>AVERAGE(U$6:U106)</f>
        <v>#VALUE!</v>
      </c>
      <c r="AR105" t="e">
        <f>AVERAGE(V$6:V106)</f>
        <v>#VALUE!</v>
      </c>
      <c r="AT105" s="16">
        <f>STDEVP(B$6:B106)</f>
        <v>6.01437678931953</v>
      </c>
      <c r="AU105" s="16">
        <f>STDEVP(C$6:C106)</f>
        <v>7.539017224265624</v>
      </c>
      <c r="AV105" s="16">
        <f>STDEVP(D$6:D106)</f>
        <v>4.691460642539172</v>
      </c>
      <c r="AW105" s="16">
        <f>STDEVP(E$6:E106)</f>
        <v>4.887620528232246</v>
      </c>
      <c r="AX105" s="16">
        <f>STDEVP(F$6:F106)</f>
        <v>4.964238349036092</v>
      </c>
      <c r="AY105" s="16">
        <f>STDEVP(G$6:G106)</f>
        <v>4.029958393150537</v>
      </c>
      <c r="AZ105" s="16">
        <f>STDEVP(H$6:H106)</f>
        <v>5.205247214952212</v>
      </c>
      <c r="BA105" s="16">
        <f>STDEVP(I$6:I106)</f>
        <v>0</v>
      </c>
      <c r="BB105" s="16">
        <f>STDEVP(J$6:J106)</f>
        <v>0</v>
      </c>
      <c r="BC105" s="16">
        <f>STDEVP(K$6:K106)</f>
        <v>35.05424535823765</v>
      </c>
      <c r="BE105" s="39">
        <f t="shared" si="28"/>
        <v>46</v>
      </c>
      <c r="BF105" s="39">
        <f t="shared" si="29"/>
        <v>9</v>
      </c>
      <c r="BG105" s="39">
        <f t="shared" si="30"/>
        <v>23</v>
      </c>
      <c r="BH105" s="39">
        <f t="shared" si="31"/>
        <v>10</v>
      </c>
      <c r="BI105" s="39">
        <f t="shared" si="32"/>
        <v>6</v>
      </c>
      <c r="BJ105" s="39">
        <f t="shared" si="33"/>
        <v>6</v>
      </c>
    </row>
    <row r="106" spans="2:62" ht="14.25">
      <c r="B106" s="3">
        <f>'原始数据表'!B106</f>
        <v>0</v>
      </c>
      <c r="C106" s="3">
        <f>'原始数据表'!C106</f>
        <v>0</v>
      </c>
      <c r="D106" s="3">
        <f>'原始数据表'!D106</f>
        <v>0</v>
      </c>
      <c r="E106" s="3">
        <f>'原始数据表'!E106</f>
        <v>0</v>
      </c>
      <c r="F106" s="3">
        <f>'原始数据表'!F106</f>
        <v>0</v>
      </c>
      <c r="G106" s="3">
        <f>'原始数据表'!G106</f>
        <v>0</v>
      </c>
      <c r="H106" s="3">
        <f>'原始数据表'!H106</f>
        <v>0</v>
      </c>
      <c r="I106" s="3">
        <f>'原始数据表'!I106</f>
        <v>0</v>
      </c>
      <c r="J106" s="3">
        <f>'原始数据表'!J106</f>
        <v>0</v>
      </c>
      <c r="K106" s="3">
        <f t="shared" si="17"/>
        <v>0</v>
      </c>
      <c r="L106">
        <v>101</v>
      </c>
      <c r="M106" t="e">
        <f ca="1" t="shared" si="18"/>
        <v>#VALUE!</v>
      </c>
      <c r="N106" t="e">
        <f ca="1" t="shared" si="19"/>
        <v>#VALUE!</v>
      </c>
      <c r="O106" t="e">
        <f ca="1" t="shared" si="20"/>
        <v>#VALUE!</v>
      </c>
      <c r="P106" t="e">
        <f ca="1" t="shared" si="21"/>
        <v>#VALUE!</v>
      </c>
      <c r="Q106" t="e">
        <f ca="1" t="shared" si="22"/>
        <v>#VALUE!</v>
      </c>
      <c r="R106" t="e">
        <f ca="1" t="shared" si="23"/>
        <v>#VALUE!</v>
      </c>
      <c r="S106" t="e">
        <f ca="1" t="shared" si="24"/>
        <v>#VALUE!</v>
      </c>
      <c r="T106" t="e">
        <f ca="1" t="shared" si="25"/>
        <v>#VALUE!</v>
      </c>
      <c r="U106" t="e">
        <f ca="1" t="shared" si="26"/>
        <v>#VALUE!</v>
      </c>
      <c r="V106" t="e">
        <f ca="1" t="shared" si="27"/>
        <v>#VALUE!</v>
      </c>
      <c r="X106">
        <f>AVERAGE(B$6:B107)</f>
        <v>6.303921568627451</v>
      </c>
      <c r="Y106">
        <f>AVERAGE(C$6:C107)</f>
        <v>7.990196078431373</v>
      </c>
      <c r="Z106">
        <f>AVERAGE(D$6:D107)</f>
        <v>4.9411764705882355</v>
      </c>
      <c r="AA106">
        <f>AVERAGE(E$6:E107)</f>
        <v>4.803921568627451</v>
      </c>
      <c r="AB106">
        <f>AVERAGE(F$6:F107)</f>
        <v>4.852941176470588</v>
      </c>
      <c r="AC106">
        <f>AVERAGE(G$6:G107)</f>
        <v>4.196078431372549</v>
      </c>
      <c r="AD106">
        <f>AVERAGE(H$6:H107)</f>
        <v>5.284313725490196</v>
      </c>
      <c r="AE106">
        <f>AVERAGE(I$6:I107)</f>
        <v>0</v>
      </c>
      <c r="AF106">
        <f>AVERAGE(J$6:J107)</f>
        <v>0</v>
      </c>
      <c r="AG106">
        <f>AVERAGE(K$6:K107)</f>
        <v>38.372549019607845</v>
      </c>
      <c r="AI106" t="e">
        <f>AVERAGE(M$6:M107)</f>
        <v>#VALUE!</v>
      </c>
      <c r="AJ106" t="e">
        <f>AVERAGE(N$6:N107)</f>
        <v>#VALUE!</v>
      </c>
      <c r="AK106" t="e">
        <f>AVERAGE(O$6:O107)</f>
        <v>#VALUE!</v>
      </c>
      <c r="AL106" t="e">
        <f>AVERAGE(P$6:P107)</f>
        <v>#VALUE!</v>
      </c>
      <c r="AM106" t="e">
        <f>AVERAGE(Q$6:Q107)</f>
        <v>#VALUE!</v>
      </c>
      <c r="AN106" t="e">
        <f>AVERAGE(R$6:R107)</f>
        <v>#VALUE!</v>
      </c>
      <c r="AO106" t="e">
        <f>AVERAGE(S$6:S107)</f>
        <v>#VALUE!</v>
      </c>
      <c r="AP106" t="e">
        <f>AVERAGE(T$6:T107)</f>
        <v>#VALUE!</v>
      </c>
      <c r="AQ106" t="e">
        <f>AVERAGE(U$6:U107)</f>
        <v>#VALUE!</v>
      </c>
      <c r="AR106" t="e">
        <f>AVERAGE(V$6:V107)</f>
        <v>#VALUE!</v>
      </c>
      <c r="AT106" s="16">
        <f>STDEVP(B$6:B107)</f>
        <v>6.017603613461963</v>
      </c>
      <c r="AU106" s="16">
        <f>STDEVP(C$6:C107)</f>
        <v>7.543982276556873</v>
      </c>
      <c r="AV106" s="16">
        <f>STDEVP(D$6:D107)</f>
        <v>4.694225759234642</v>
      </c>
      <c r="AW106" s="16">
        <f>STDEVP(E$6:E107)</f>
        <v>4.887036103427256</v>
      </c>
      <c r="AX106" s="16">
        <f>STDEVP(F$6:F107)</f>
        <v>4.963389612706239</v>
      </c>
      <c r="AY106" s="16">
        <f>STDEVP(G$6:G107)</f>
        <v>4.031832200849795</v>
      </c>
      <c r="AZ106" s="16">
        <f>STDEVP(H$6:H107)</f>
        <v>5.206288525936861</v>
      </c>
      <c r="BA106" s="16">
        <f>STDEVP(I$6:I107)</f>
        <v>0</v>
      </c>
      <c r="BB106" s="16">
        <f>STDEVP(J$6:J107)</f>
        <v>0</v>
      </c>
      <c r="BC106" s="16">
        <f>STDEVP(K$6:K107)</f>
        <v>35.090337636780916</v>
      </c>
      <c r="BE106" s="39">
        <f t="shared" si="28"/>
        <v>47</v>
      </c>
      <c r="BF106" s="39">
        <f t="shared" si="29"/>
        <v>9</v>
      </c>
      <c r="BG106" s="39">
        <f t="shared" si="30"/>
        <v>23</v>
      </c>
      <c r="BH106" s="39">
        <f t="shared" si="31"/>
        <v>10</v>
      </c>
      <c r="BI106" s="39">
        <f t="shared" si="32"/>
        <v>6</v>
      </c>
      <c r="BJ106" s="39">
        <f t="shared" si="33"/>
        <v>6</v>
      </c>
    </row>
    <row r="107" spans="2:62" ht="14.25">
      <c r="B107" s="3">
        <f>'原始数据表'!B107</f>
        <v>0</v>
      </c>
      <c r="C107" s="3">
        <f>'原始数据表'!C107</f>
        <v>0</v>
      </c>
      <c r="D107" s="3">
        <f>'原始数据表'!D107</f>
        <v>0</v>
      </c>
      <c r="E107" s="3">
        <f>'原始数据表'!E107</f>
        <v>0</v>
      </c>
      <c r="F107" s="3">
        <f>'原始数据表'!F107</f>
        <v>0</v>
      </c>
      <c r="G107" s="3">
        <f>'原始数据表'!G107</f>
        <v>0</v>
      </c>
      <c r="H107" s="3">
        <f>'原始数据表'!H107</f>
        <v>0</v>
      </c>
      <c r="I107" s="3">
        <f>'原始数据表'!I107</f>
        <v>0</v>
      </c>
      <c r="J107" s="3">
        <f>'原始数据表'!J107</f>
        <v>0</v>
      </c>
      <c r="K107" s="3">
        <f t="shared" si="17"/>
        <v>0</v>
      </c>
      <c r="L107">
        <v>102</v>
      </c>
      <c r="M107" t="e">
        <f ca="1" t="shared" si="18"/>
        <v>#VALUE!</v>
      </c>
      <c r="N107" t="e">
        <f ca="1" t="shared" si="19"/>
        <v>#VALUE!</v>
      </c>
      <c r="O107" t="e">
        <f ca="1" t="shared" si="20"/>
        <v>#VALUE!</v>
      </c>
      <c r="P107" t="e">
        <f ca="1" t="shared" si="21"/>
        <v>#VALUE!</v>
      </c>
      <c r="Q107" t="e">
        <f ca="1" t="shared" si="22"/>
        <v>#VALUE!</v>
      </c>
      <c r="R107" t="e">
        <f ca="1" t="shared" si="23"/>
        <v>#VALUE!</v>
      </c>
      <c r="S107" t="e">
        <f ca="1" t="shared" si="24"/>
        <v>#VALUE!</v>
      </c>
      <c r="T107" t="e">
        <f ca="1" t="shared" si="25"/>
        <v>#VALUE!</v>
      </c>
      <c r="U107" t="e">
        <f ca="1" t="shared" si="26"/>
        <v>#VALUE!</v>
      </c>
      <c r="V107" t="e">
        <f ca="1" t="shared" si="27"/>
        <v>#VALUE!</v>
      </c>
      <c r="X107">
        <f>AVERAGE(B$6:B108)</f>
        <v>6.242718446601942</v>
      </c>
      <c r="Y107">
        <f>AVERAGE(C$6:C108)</f>
        <v>7.912621359223301</v>
      </c>
      <c r="Z107">
        <f>AVERAGE(D$6:D108)</f>
        <v>4.893203883495145</v>
      </c>
      <c r="AA107">
        <f>AVERAGE(E$6:E108)</f>
        <v>4.757281553398058</v>
      </c>
      <c r="AB107">
        <f>AVERAGE(F$6:F108)</f>
        <v>4.805825242718447</v>
      </c>
      <c r="AC107">
        <f>AVERAGE(G$6:G108)</f>
        <v>4.155339805825243</v>
      </c>
      <c r="AD107">
        <f>AVERAGE(H$6:H108)</f>
        <v>5.233009708737864</v>
      </c>
      <c r="AE107">
        <f>AVERAGE(I$6:I108)</f>
        <v>0</v>
      </c>
      <c r="AF107">
        <f>AVERAGE(J$6:J108)</f>
        <v>0</v>
      </c>
      <c r="AG107">
        <f>AVERAGE(K$6:K108)</f>
        <v>38</v>
      </c>
      <c r="AI107" t="e">
        <f>AVERAGE(M$6:M108)</f>
        <v>#VALUE!</v>
      </c>
      <c r="AJ107" t="e">
        <f>AVERAGE(N$6:N108)</f>
        <v>#VALUE!</v>
      </c>
      <c r="AK107" t="e">
        <f>AVERAGE(O$6:O108)</f>
        <v>#VALUE!</v>
      </c>
      <c r="AL107" t="e">
        <f>AVERAGE(P$6:P108)</f>
        <v>#VALUE!</v>
      </c>
      <c r="AM107" t="e">
        <f>AVERAGE(Q$6:Q108)</f>
        <v>#VALUE!</v>
      </c>
      <c r="AN107" t="e">
        <f>AVERAGE(R$6:R108)</f>
        <v>#VALUE!</v>
      </c>
      <c r="AO107" t="e">
        <f>AVERAGE(S$6:S108)</f>
        <v>#VALUE!</v>
      </c>
      <c r="AP107" t="e">
        <f>AVERAGE(T$6:T108)</f>
        <v>#VALUE!</v>
      </c>
      <c r="AQ107" t="e">
        <f>AVERAGE(U$6:U108)</f>
        <v>#VALUE!</v>
      </c>
      <c r="AR107" t="e">
        <f>AVERAGE(V$6:V108)</f>
        <v>#VALUE!</v>
      </c>
      <c r="AT107" s="16">
        <f>STDEVP(B$6:B108)</f>
        <v>6.020137758346195</v>
      </c>
      <c r="AU107" s="16">
        <f>STDEVP(C$6:C108)</f>
        <v>7.548042626893933</v>
      </c>
      <c r="AV107" s="16">
        <f>STDEVP(D$6:D108)</f>
        <v>4.696440753863294</v>
      </c>
      <c r="AW107" s="16">
        <f>STDEVP(E$6:E108)</f>
        <v>4.886013363738437</v>
      </c>
      <c r="AX107" s="16">
        <f>STDEVP(F$6:F108)</f>
        <v>4.962105434026158</v>
      </c>
      <c r="AY107" s="16">
        <f>STDEVP(G$6:G108)</f>
        <v>4.033253237852603</v>
      </c>
      <c r="AZ107" s="16">
        <f>STDEVP(H$6:H108)</f>
        <v>5.2067989224977005</v>
      </c>
      <c r="BA107" s="16">
        <f>STDEVP(I$6:I108)</f>
        <v>0</v>
      </c>
      <c r="BB107" s="16">
        <f>STDEVP(J$6:J108)</f>
        <v>0</v>
      </c>
      <c r="BC107" s="16">
        <f>STDEVP(K$6:K108)</f>
        <v>35.12170241577883</v>
      </c>
      <c r="BE107" s="39">
        <f t="shared" si="28"/>
        <v>48</v>
      </c>
      <c r="BF107" s="39">
        <f t="shared" si="29"/>
        <v>9</v>
      </c>
      <c r="BG107" s="39">
        <f t="shared" si="30"/>
        <v>23</v>
      </c>
      <c r="BH107" s="39">
        <f t="shared" si="31"/>
        <v>10</v>
      </c>
      <c r="BI107" s="39">
        <f t="shared" si="32"/>
        <v>6</v>
      </c>
      <c r="BJ107" s="39">
        <f t="shared" si="33"/>
        <v>6</v>
      </c>
    </row>
    <row r="108" spans="2:62" ht="14.25">
      <c r="B108" s="3">
        <f>'原始数据表'!B108</f>
        <v>0</v>
      </c>
      <c r="C108" s="3">
        <f>'原始数据表'!C108</f>
        <v>0</v>
      </c>
      <c r="D108" s="3">
        <f>'原始数据表'!D108</f>
        <v>0</v>
      </c>
      <c r="E108" s="3">
        <f>'原始数据表'!E108</f>
        <v>0</v>
      </c>
      <c r="F108" s="3">
        <f>'原始数据表'!F108</f>
        <v>0</v>
      </c>
      <c r="G108" s="3">
        <f>'原始数据表'!G108</f>
        <v>0</v>
      </c>
      <c r="H108" s="3">
        <f>'原始数据表'!H108</f>
        <v>0</v>
      </c>
      <c r="I108" s="3">
        <f>'原始数据表'!I108</f>
        <v>0</v>
      </c>
      <c r="J108" s="3">
        <f>'原始数据表'!J108</f>
        <v>0</v>
      </c>
      <c r="K108" s="3">
        <f t="shared" si="17"/>
        <v>0</v>
      </c>
      <c r="L108">
        <v>103</v>
      </c>
      <c r="M108" t="e">
        <f ca="1" t="shared" si="18"/>
        <v>#VALUE!</v>
      </c>
      <c r="N108" t="e">
        <f ca="1" t="shared" si="19"/>
        <v>#VALUE!</v>
      </c>
      <c r="O108" t="e">
        <f ca="1" t="shared" si="20"/>
        <v>#VALUE!</v>
      </c>
      <c r="P108" t="e">
        <f ca="1" t="shared" si="21"/>
        <v>#VALUE!</v>
      </c>
      <c r="Q108" t="e">
        <f ca="1" t="shared" si="22"/>
        <v>#VALUE!</v>
      </c>
      <c r="R108" t="e">
        <f ca="1" t="shared" si="23"/>
        <v>#VALUE!</v>
      </c>
      <c r="S108" t="e">
        <f ca="1" t="shared" si="24"/>
        <v>#VALUE!</v>
      </c>
      <c r="T108" t="e">
        <f ca="1" t="shared" si="25"/>
        <v>#VALUE!</v>
      </c>
      <c r="U108" t="e">
        <f ca="1" t="shared" si="26"/>
        <v>#VALUE!</v>
      </c>
      <c r="V108" t="e">
        <f ca="1" t="shared" si="27"/>
        <v>#VALUE!</v>
      </c>
      <c r="X108">
        <f>AVERAGE(B$6:B109)</f>
        <v>6.1826923076923075</v>
      </c>
      <c r="Y108">
        <f>AVERAGE(C$6:C109)</f>
        <v>7.836538461538462</v>
      </c>
      <c r="Z108">
        <f>AVERAGE(D$6:D109)</f>
        <v>4.846153846153846</v>
      </c>
      <c r="AA108">
        <f>AVERAGE(E$6:E109)</f>
        <v>4.711538461538462</v>
      </c>
      <c r="AB108">
        <f>AVERAGE(F$6:F109)</f>
        <v>4.759615384615385</v>
      </c>
      <c r="AC108">
        <f>AVERAGE(G$6:G109)</f>
        <v>4.115384615384615</v>
      </c>
      <c r="AD108">
        <f>AVERAGE(H$6:H109)</f>
        <v>5.1826923076923075</v>
      </c>
      <c r="AE108">
        <f>AVERAGE(I$6:I109)</f>
        <v>0</v>
      </c>
      <c r="AF108">
        <f>AVERAGE(J$6:J109)</f>
        <v>0</v>
      </c>
      <c r="AG108">
        <f>AVERAGE(K$6:K109)</f>
        <v>37.63461538461539</v>
      </c>
      <c r="AI108" t="e">
        <f>AVERAGE(M$6:M109)</f>
        <v>#VALUE!</v>
      </c>
      <c r="AJ108" t="e">
        <f>AVERAGE(N$6:N109)</f>
        <v>#VALUE!</v>
      </c>
      <c r="AK108" t="e">
        <f>AVERAGE(O$6:O109)</f>
        <v>#VALUE!</v>
      </c>
      <c r="AL108" t="e">
        <f>AVERAGE(P$6:P109)</f>
        <v>#VALUE!</v>
      </c>
      <c r="AM108" t="e">
        <f>AVERAGE(Q$6:Q109)</f>
        <v>#VALUE!</v>
      </c>
      <c r="AN108" t="e">
        <f>AVERAGE(R$6:R109)</f>
        <v>#VALUE!</v>
      </c>
      <c r="AO108" t="e">
        <f>AVERAGE(S$6:S109)</f>
        <v>#VALUE!</v>
      </c>
      <c r="AP108" t="e">
        <f>AVERAGE(T$6:T109)</f>
        <v>#VALUE!</v>
      </c>
      <c r="AQ108" t="e">
        <f>AVERAGE(U$6:U109)</f>
        <v>#VALUE!</v>
      </c>
      <c r="AR108" t="e">
        <f>AVERAGE(V$6:V109)</f>
        <v>#VALUE!</v>
      </c>
      <c r="AT108" s="16">
        <f>STDEVP(B$6:B109)</f>
        <v>6.022017971061444</v>
      </c>
      <c r="AU108" s="16">
        <f>STDEVP(C$6:C109)</f>
        <v>7.551248721140148</v>
      </c>
      <c r="AV108" s="16">
        <f>STDEVP(D$6:D109)</f>
        <v>4.698136354673052</v>
      </c>
      <c r="AW108" s="16">
        <f>STDEVP(E$6:E109)</f>
        <v>4.884577528623749</v>
      </c>
      <c r="AX108" s="16">
        <f>STDEVP(F$6:F109)</f>
        <v>4.960410948212651</v>
      </c>
      <c r="AY108" s="16">
        <f>STDEVP(G$6:G109)</f>
        <v>4.034246884982881</v>
      </c>
      <c r="AZ108" s="16">
        <f>STDEVP(H$6:H109)</f>
        <v>5.20680845527669</v>
      </c>
      <c r="BA108" s="16">
        <f>STDEVP(I$6:I109)</f>
        <v>0</v>
      </c>
      <c r="BB108" s="16">
        <f>STDEVP(J$6:J109)</f>
        <v>0</v>
      </c>
      <c r="BC108" s="16">
        <f>STDEVP(K$6:K109)</f>
        <v>35.148601485557464</v>
      </c>
      <c r="BE108" s="39">
        <f t="shared" si="28"/>
        <v>49</v>
      </c>
      <c r="BF108" s="39">
        <f t="shared" si="29"/>
        <v>9</v>
      </c>
      <c r="BG108" s="39">
        <f t="shared" si="30"/>
        <v>23</v>
      </c>
      <c r="BH108" s="39">
        <f t="shared" si="31"/>
        <v>10</v>
      </c>
      <c r="BI108" s="39">
        <f t="shared" si="32"/>
        <v>6</v>
      </c>
      <c r="BJ108" s="39">
        <f t="shared" si="33"/>
        <v>6</v>
      </c>
    </row>
    <row r="109" spans="2:62" ht="14.25">
      <c r="B109" s="3">
        <f>'原始数据表'!B109</f>
        <v>0</v>
      </c>
      <c r="C109" s="3">
        <f>'原始数据表'!C109</f>
        <v>0</v>
      </c>
      <c r="D109" s="3">
        <f>'原始数据表'!D109</f>
        <v>0</v>
      </c>
      <c r="E109" s="3">
        <f>'原始数据表'!E109</f>
        <v>0</v>
      </c>
      <c r="F109" s="3">
        <f>'原始数据表'!F109</f>
        <v>0</v>
      </c>
      <c r="G109" s="3">
        <f>'原始数据表'!G109</f>
        <v>0</v>
      </c>
      <c r="H109" s="3">
        <f>'原始数据表'!H109</f>
        <v>0</v>
      </c>
      <c r="I109" s="3">
        <f>'原始数据表'!I109</f>
        <v>0</v>
      </c>
      <c r="J109" s="3">
        <f>'原始数据表'!J109</f>
        <v>0</v>
      </c>
      <c r="K109" s="3">
        <f t="shared" si="17"/>
        <v>0</v>
      </c>
      <c r="L109">
        <v>104</v>
      </c>
      <c r="M109" t="e">
        <f ca="1" t="shared" si="18"/>
        <v>#VALUE!</v>
      </c>
      <c r="N109" t="e">
        <f ca="1" t="shared" si="19"/>
        <v>#VALUE!</v>
      </c>
      <c r="O109" t="e">
        <f ca="1" t="shared" si="20"/>
        <v>#VALUE!</v>
      </c>
      <c r="P109" t="e">
        <f ca="1" t="shared" si="21"/>
        <v>#VALUE!</v>
      </c>
      <c r="Q109" t="e">
        <f ca="1" t="shared" si="22"/>
        <v>#VALUE!</v>
      </c>
      <c r="R109" t="e">
        <f ca="1" t="shared" si="23"/>
        <v>#VALUE!</v>
      </c>
      <c r="S109" t="e">
        <f ca="1" t="shared" si="24"/>
        <v>#VALUE!</v>
      </c>
      <c r="T109" t="e">
        <f ca="1" t="shared" si="25"/>
        <v>#VALUE!</v>
      </c>
      <c r="U109" t="e">
        <f ca="1" t="shared" si="26"/>
        <v>#VALUE!</v>
      </c>
      <c r="V109" t="e">
        <f ca="1" t="shared" si="27"/>
        <v>#VALUE!</v>
      </c>
      <c r="X109">
        <f>AVERAGE(B$6:B110)</f>
        <v>6.123809523809523</v>
      </c>
      <c r="Y109">
        <f>AVERAGE(C$6:C110)</f>
        <v>7.761904761904762</v>
      </c>
      <c r="Z109">
        <f>AVERAGE(D$6:D110)</f>
        <v>4.8</v>
      </c>
      <c r="AA109">
        <f>AVERAGE(E$6:E110)</f>
        <v>4.666666666666667</v>
      </c>
      <c r="AB109">
        <f>AVERAGE(F$6:F110)</f>
        <v>4.714285714285714</v>
      </c>
      <c r="AC109">
        <f>AVERAGE(G$6:G110)</f>
        <v>4.076190476190476</v>
      </c>
      <c r="AD109">
        <f>AVERAGE(H$6:H110)</f>
        <v>5.133333333333334</v>
      </c>
      <c r="AE109">
        <f>AVERAGE(I$6:I110)</f>
        <v>0</v>
      </c>
      <c r="AF109">
        <f>AVERAGE(J$6:J110)</f>
        <v>0</v>
      </c>
      <c r="AG109">
        <f>AVERAGE(K$6:K110)</f>
        <v>37.27619047619048</v>
      </c>
      <c r="AI109" t="e">
        <f>AVERAGE(M$6:M110)</f>
        <v>#VALUE!</v>
      </c>
      <c r="AJ109" t="e">
        <f>AVERAGE(N$6:N110)</f>
        <v>#VALUE!</v>
      </c>
      <c r="AK109" t="e">
        <f>AVERAGE(O$6:O110)</f>
        <v>#VALUE!</v>
      </c>
      <c r="AL109" t="e">
        <f>AVERAGE(P$6:P110)</f>
        <v>#VALUE!</v>
      </c>
      <c r="AM109" t="e">
        <f>AVERAGE(Q$6:Q110)</f>
        <v>#VALUE!</v>
      </c>
      <c r="AN109" t="e">
        <f>AVERAGE(R$6:R110)</f>
        <v>#VALUE!</v>
      </c>
      <c r="AO109" t="e">
        <f>AVERAGE(S$6:S110)</f>
        <v>#VALUE!</v>
      </c>
      <c r="AP109" t="e">
        <f>AVERAGE(T$6:T110)</f>
        <v>#VALUE!</v>
      </c>
      <c r="AQ109" t="e">
        <f>AVERAGE(U$6:U110)</f>
        <v>#VALUE!</v>
      </c>
      <c r="AR109" t="e">
        <f>AVERAGE(V$6:V110)</f>
        <v>#VALUE!</v>
      </c>
      <c r="AT109" s="16">
        <f>STDEVP(B$6:B110)</f>
        <v>6.023280609190655</v>
      </c>
      <c r="AU109" s="16">
        <f>STDEVP(C$6:C110)</f>
        <v>7.553647885087185</v>
      </c>
      <c r="AV109" s="16">
        <f>STDEVP(D$6:D110)</f>
        <v>4.699341392558059</v>
      </c>
      <c r="AW109" s="16">
        <f>STDEVP(E$6:E110)</f>
        <v>4.8827522813747</v>
      </c>
      <c r="AX109" s="16">
        <f>STDEVP(F$6:F110)</f>
        <v>4.9583297604743315</v>
      </c>
      <c r="AY109" s="16">
        <f>STDEVP(G$6:G110)</f>
        <v>4.034836960405235</v>
      </c>
      <c r="AZ109" s="16">
        <f>STDEVP(H$6:H110)</f>
        <v>5.2063453348804805</v>
      </c>
      <c r="BA109" s="16">
        <f>STDEVP(I$6:I110)</f>
        <v>0</v>
      </c>
      <c r="BB109" s="16">
        <f>STDEVP(J$6:J110)</f>
        <v>0</v>
      </c>
      <c r="BC109" s="16">
        <f>STDEVP(K$6:K110)</f>
        <v>35.17128028542748</v>
      </c>
      <c r="BE109" s="39">
        <f t="shared" si="28"/>
        <v>50</v>
      </c>
      <c r="BF109" s="39">
        <f t="shared" si="29"/>
        <v>9</v>
      </c>
      <c r="BG109" s="39">
        <f t="shared" si="30"/>
        <v>23</v>
      </c>
      <c r="BH109" s="39">
        <f t="shared" si="31"/>
        <v>10</v>
      </c>
      <c r="BI109" s="39">
        <f t="shared" si="32"/>
        <v>6</v>
      </c>
      <c r="BJ109" s="39">
        <f t="shared" si="33"/>
        <v>6</v>
      </c>
    </row>
    <row r="110" spans="2:62" ht="14.25">
      <c r="B110" s="3">
        <f>'原始数据表'!B110</f>
        <v>0</v>
      </c>
      <c r="C110" s="3">
        <f>'原始数据表'!C110</f>
        <v>0</v>
      </c>
      <c r="D110" s="3">
        <f>'原始数据表'!D110</f>
        <v>0</v>
      </c>
      <c r="E110" s="3">
        <f>'原始数据表'!E110</f>
        <v>0</v>
      </c>
      <c r="F110" s="3">
        <f>'原始数据表'!F110</f>
        <v>0</v>
      </c>
      <c r="G110" s="3">
        <f>'原始数据表'!G110</f>
        <v>0</v>
      </c>
      <c r="H110" s="3">
        <f>'原始数据表'!H110</f>
        <v>0</v>
      </c>
      <c r="I110" s="3">
        <f>'原始数据表'!I110</f>
        <v>0</v>
      </c>
      <c r="J110" s="3">
        <f>'原始数据表'!J110</f>
        <v>0</v>
      </c>
      <c r="K110" s="3">
        <f t="shared" si="17"/>
        <v>0</v>
      </c>
      <c r="L110">
        <v>105</v>
      </c>
      <c r="M110" t="e">
        <f ca="1" t="shared" si="18"/>
        <v>#VALUE!</v>
      </c>
      <c r="N110" t="e">
        <f ca="1" t="shared" si="19"/>
        <v>#VALUE!</v>
      </c>
      <c r="O110" t="e">
        <f ca="1" t="shared" si="20"/>
        <v>#VALUE!</v>
      </c>
      <c r="P110" t="e">
        <f ca="1" t="shared" si="21"/>
        <v>#VALUE!</v>
      </c>
      <c r="Q110" t="e">
        <f ca="1" t="shared" si="22"/>
        <v>#VALUE!</v>
      </c>
      <c r="R110" t="e">
        <f ca="1" t="shared" si="23"/>
        <v>#VALUE!</v>
      </c>
      <c r="S110" t="e">
        <f ca="1" t="shared" si="24"/>
        <v>#VALUE!</v>
      </c>
      <c r="T110" t="e">
        <f ca="1" t="shared" si="25"/>
        <v>#VALUE!</v>
      </c>
      <c r="U110" t="e">
        <f ca="1" t="shared" si="26"/>
        <v>#VALUE!</v>
      </c>
      <c r="V110" t="e">
        <f ca="1" t="shared" si="27"/>
        <v>#VALUE!</v>
      </c>
      <c r="X110">
        <f>AVERAGE(B$6:B111)</f>
        <v>6.066037735849057</v>
      </c>
      <c r="Y110">
        <f>AVERAGE(C$6:C111)</f>
        <v>7.688679245283019</v>
      </c>
      <c r="Z110">
        <f>AVERAGE(D$6:D111)</f>
        <v>4.754716981132075</v>
      </c>
      <c r="AA110">
        <f>AVERAGE(E$6:E111)</f>
        <v>4.622641509433962</v>
      </c>
      <c r="AB110">
        <f>AVERAGE(F$6:F111)</f>
        <v>4.669811320754717</v>
      </c>
      <c r="AC110">
        <f>AVERAGE(G$6:G111)</f>
        <v>4.037735849056604</v>
      </c>
      <c r="AD110">
        <f>AVERAGE(H$6:H111)</f>
        <v>5.084905660377358</v>
      </c>
      <c r="AE110">
        <f>AVERAGE(I$6:I111)</f>
        <v>0</v>
      </c>
      <c r="AF110">
        <f>AVERAGE(J$6:J111)</f>
        <v>0</v>
      </c>
      <c r="AG110">
        <f>AVERAGE(K$6:K111)</f>
        <v>36.924528301886795</v>
      </c>
      <c r="AI110" t="e">
        <f>AVERAGE(M$6:M111)</f>
        <v>#VALUE!</v>
      </c>
      <c r="AJ110" t="e">
        <f>AVERAGE(N$6:N111)</f>
        <v>#VALUE!</v>
      </c>
      <c r="AK110" t="e">
        <f>AVERAGE(O$6:O111)</f>
        <v>#VALUE!</v>
      </c>
      <c r="AL110" t="e">
        <f>AVERAGE(P$6:P111)</f>
        <v>#VALUE!</v>
      </c>
      <c r="AM110" t="e">
        <f>AVERAGE(Q$6:Q111)</f>
        <v>#VALUE!</v>
      </c>
      <c r="AN110" t="e">
        <f>AVERAGE(R$6:R111)</f>
        <v>#VALUE!</v>
      </c>
      <c r="AO110" t="e">
        <f>AVERAGE(S$6:S111)</f>
        <v>#VALUE!</v>
      </c>
      <c r="AP110" t="e">
        <f>AVERAGE(T$6:T111)</f>
        <v>#VALUE!</v>
      </c>
      <c r="AQ110" t="e">
        <f>AVERAGE(U$6:U111)</f>
        <v>#VALUE!</v>
      </c>
      <c r="AR110" t="e">
        <f>AVERAGE(V$6:V111)</f>
        <v>#VALUE!</v>
      </c>
      <c r="AT110" s="16">
        <f>STDEVP(B$6:B111)</f>
        <v>6.023959814576505</v>
      </c>
      <c r="AU110" s="16">
        <f>STDEVP(C$6:C111)</f>
        <v>7.555284552596369</v>
      </c>
      <c r="AV110" s="16">
        <f>STDEVP(D$6:D111)</f>
        <v>4.70008293936197</v>
      </c>
      <c r="AW110" s="16">
        <f>STDEVP(E$6:E111)</f>
        <v>4.880559877774385</v>
      </c>
      <c r="AX110" s="16">
        <f>STDEVP(F$6:F111)</f>
        <v>4.955884054016294</v>
      </c>
      <c r="AY110" s="16">
        <f>STDEVP(G$6:G111)</f>
        <v>4.035045832902088</v>
      </c>
      <c r="AZ110" s="16">
        <f>STDEVP(H$6:H111)</f>
        <v>5.205436063745433</v>
      </c>
      <c r="BA110" s="16">
        <f>STDEVP(I$6:I111)</f>
        <v>0</v>
      </c>
      <c r="BB110" s="16">
        <f>STDEVP(J$6:J111)</f>
        <v>0</v>
      </c>
      <c r="BC110" s="16">
        <f>STDEVP(K$6:K111)</f>
        <v>35.189969119967884</v>
      </c>
      <c r="BE110" s="39">
        <f t="shared" si="28"/>
        <v>51</v>
      </c>
      <c r="BF110" s="39">
        <f t="shared" si="29"/>
        <v>9</v>
      </c>
      <c r="BG110" s="39">
        <f t="shared" si="30"/>
        <v>23</v>
      </c>
      <c r="BH110" s="39">
        <f t="shared" si="31"/>
        <v>10</v>
      </c>
      <c r="BI110" s="39">
        <f t="shared" si="32"/>
        <v>6</v>
      </c>
      <c r="BJ110" s="39">
        <f t="shared" si="33"/>
        <v>6</v>
      </c>
    </row>
    <row r="111" spans="2:62" ht="14.25">
      <c r="B111" s="3">
        <f>'原始数据表'!B111</f>
        <v>0</v>
      </c>
      <c r="C111" s="3">
        <f>'原始数据表'!C111</f>
        <v>0</v>
      </c>
      <c r="D111" s="3">
        <f>'原始数据表'!D111</f>
        <v>0</v>
      </c>
      <c r="E111" s="3">
        <f>'原始数据表'!E111</f>
        <v>0</v>
      </c>
      <c r="F111" s="3">
        <f>'原始数据表'!F111</f>
        <v>0</v>
      </c>
      <c r="G111" s="3">
        <f>'原始数据表'!G111</f>
        <v>0</v>
      </c>
      <c r="H111" s="3">
        <f>'原始数据表'!H111</f>
        <v>0</v>
      </c>
      <c r="I111" s="3">
        <f>'原始数据表'!I111</f>
        <v>0</v>
      </c>
      <c r="J111" s="3">
        <f>'原始数据表'!J111</f>
        <v>0</v>
      </c>
      <c r="K111" s="3">
        <f t="shared" si="17"/>
        <v>0</v>
      </c>
      <c r="L111">
        <v>106</v>
      </c>
      <c r="M111" t="e">
        <f ca="1" t="shared" si="18"/>
        <v>#VALUE!</v>
      </c>
      <c r="N111" t="e">
        <f ca="1" t="shared" si="19"/>
        <v>#VALUE!</v>
      </c>
      <c r="O111" t="e">
        <f ca="1" t="shared" si="20"/>
        <v>#VALUE!</v>
      </c>
      <c r="P111" t="e">
        <f ca="1" t="shared" si="21"/>
        <v>#VALUE!</v>
      </c>
      <c r="Q111" t="e">
        <f ca="1" t="shared" si="22"/>
        <v>#VALUE!</v>
      </c>
      <c r="R111" t="e">
        <f ca="1" t="shared" si="23"/>
        <v>#VALUE!</v>
      </c>
      <c r="S111" t="e">
        <f ca="1" t="shared" si="24"/>
        <v>#VALUE!</v>
      </c>
      <c r="T111" t="e">
        <f ca="1" t="shared" si="25"/>
        <v>#VALUE!</v>
      </c>
      <c r="U111" t="e">
        <f ca="1" t="shared" si="26"/>
        <v>#VALUE!</v>
      </c>
      <c r="V111" t="e">
        <f ca="1" t="shared" si="27"/>
        <v>#VALUE!</v>
      </c>
      <c r="X111">
        <f>AVERAGE(B$6:B112)</f>
        <v>6.009345794392523</v>
      </c>
      <c r="Y111">
        <f>AVERAGE(C$6:C112)</f>
        <v>7.616822429906542</v>
      </c>
      <c r="Z111">
        <f>AVERAGE(D$6:D112)</f>
        <v>4.710280373831775</v>
      </c>
      <c r="AA111">
        <f>AVERAGE(E$6:E112)</f>
        <v>4.579439252336448</v>
      </c>
      <c r="AB111">
        <f>AVERAGE(F$6:F112)</f>
        <v>4.626168224299065</v>
      </c>
      <c r="AC111">
        <f>AVERAGE(G$6:G112)</f>
        <v>4</v>
      </c>
      <c r="AD111">
        <f>AVERAGE(H$6:H112)</f>
        <v>5.037383177570093</v>
      </c>
      <c r="AE111">
        <f>AVERAGE(I$6:I112)</f>
        <v>0</v>
      </c>
      <c r="AF111">
        <f>AVERAGE(J$6:J112)</f>
        <v>0</v>
      </c>
      <c r="AG111">
        <f>AVERAGE(K$6:K112)</f>
        <v>36.57943925233645</v>
      </c>
      <c r="AI111" t="e">
        <f>AVERAGE(M$6:M112)</f>
        <v>#VALUE!</v>
      </c>
      <c r="AJ111" t="e">
        <f>AVERAGE(N$6:N112)</f>
        <v>#VALUE!</v>
      </c>
      <c r="AK111" t="e">
        <f>AVERAGE(O$6:O112)</f>
        <v>#VALUE!</v>
      </c>
      <c r="AL111" t="e">
        <f>AVERAGE(P$6:P112)</f>
        <v>#VALUE!</v>
      </c>
      <c r="AM111" t="e">
        <f>AVERAGE(Q$6:Q112)</f>
        <v>#VALUE!</v>
      </c>
      <c r="AN111" t="e">
        <f>AVERAGE(R$6:R112)</f>
        <v>#VALUE!</v>
      </c>
      <c r="AO111" t="e">
        <f>AVERAGE(S$6:S112)</f>
        <v>#VALUE!</v>
      </c>
      <c r="AP111" t="e">
        <f>AVERAGE(T$6:T112)</f>
        <v>#VALUE!</v>
      </c>
      <c r="AQ111" t="e">
        <f>AVERAGE(U$6:U112)</f>
        <v>#VALUE!</v>
      </c>
      <c r="AR111" t="e">
        <f>AVERAGE(V$6:V112)</f>
        <v>#VALUE!</v>
      </c>
      <c r="AT111" s="16">
        <f>STDEVP(B$6:B112)</f>
        <v>6.0240876721953</v>
      </c>
      <c r="AU111" s="16">
        <f>STDEVP(C$6:C112)</f>
        <v>7.556200474046654</v>
      </c>
      <c r="AV111" s="16">
        <f>STDEVP(D$6:D112)</f>
        <v>4.7003864342914286</v>
      </c>
      <c r="AW111" s="16">
        <f>STDEVP(E$6:E112)</f>
        <v>4.878021245786769</v>
      </c>
      <c r="AX111" s="16">
        <f>STDEVP(F$6:F112)</f>
        <v>4.953094689155253</v>
      </c>
      <c r="AY111" s="16">
        <f>STDEVP(G$6:G112)</f>
        <v>4.034894525483374</v>
      </c>
      <c r="AZ111" s="16">
        <f>STDEVP(H$6:H112)</f>
        <v>5.204105556920178</v>
      </c>
      <c r="BA111" s="16">
        <f>STDEVP(I$6:I112)</f>
        <v>0</v>
      </c>
      <c r="BB111" s="16">
        <f>STDEVP(J$6:J112)</f>
        <v>0</v>
      </c>
      <c r="BC111" s="16">
        <f>STDEVP(K$6:K112)</f>
        <v>35.20488426796879</v>
      </c>
      <c r="BE111" s="39">
        <f t="shared" si="28"/>
        <v>52</v>
      </c>
      <c r="BF111" s="39">
        <f t="shared" si="29"/>
        <v>9</v>
      </c>
      <c r="BG111" s="39">
        <f t="shared" si="30"/>
        <v>23</v>
      </c>
      <c r="BH111" s="39">
        <f t="shared" si="31"/>
        <v>10</v>
      </c>
      <c r="BI111" s="39">
        <f t="shared" si="32"/>
        <v>6</v>
      </c>
      <c r="BJ111" s="39">
        <f t="shared" si="33"/>
        <v>6</v>
      </c>
    </row>
    <row r="112" spans="2:62" ht="14.25">
      <c r="B112" s="3">
        <f>'原始数据表'!B112</f>
        <v>0</v>
      </c>
      <c r="C112" s="3">
        <f>'原始数据表'!C112</f>
        <v>0</v>
      </c>
      <c r="D112" s="3">
        <f>'原始数据表'!D112</f>
        <v>0</v>
      </c>
      <c r="E112" s="3">
        <f>'原始数据表'!E112</f>
        <v>0</v>
      </c>
      <c r="F112" s="3">
        <f>'原始数据表'!F112</f>
        <v>0</v>
      </c>
      <c r="G112" s="3">
        <f>'原始数据表'!G112</f>
        <v>0</v>
      </c>
      <c r="H112" s="3">
        <f>'原始数据表'!H112</f>
        <v>0</v>
      </c>
      <c r="I112" s="3">
        <f>'原始数据表'!I112</f>
        <v>0</v>
      </c>
      <c r="J112" s="3">
        <f>'原始数据表'!J112</f>
        <v>0</v>
      </c>
      <c r="K112" s="3">
        <f t="shared" si="17"/>
        <v>0</v>
      </c>
      <c r="L112">
        <v>107</v>
      </c>
      <c r="M112" t="e">
        <f ca="1" t="shared" si="18"/>
        <v>#VALUE!</v>
      </c>
      <c r="N112" t="e">
        <f ca="1" t="shared" si="19"/>
        <v>#VALUE!</v>
      </c>
      <c r="O112" t="e">
        <f ca="1" t="shared" si="20"/>
        <v>#VALUE!</v>
      </c>
      <c r="P112" t="e">
        <f ca="1" t="shared" si="21"/>
        <v>#VALUE!</v>
      </c>
      <c r="Q112" t="e">
        <f ca="1" t="shared" si="22"/>
        <v>#VALUE!</v>
      </c>
      <c r="R112" t="e">
        <f ca="1" t="shared" si="23"/>
        <v>#VALUE!</v>
      </c>
      <c r="S112" t="e">
        <f ca="1" t="shared" si="24"/>
        <v>#VALUE!</v>
      </c>
      <c r="T112" t="e">
        <f ca="1" t="shared" si="25"/>
        <v>#VALUE!</v>
      </c>
      <c r="U112" t="e">
        <f ca="1" t="shared" si="26"/>
        <v>#VALUE!</v>
      </c>
      <c r="V112" t="e">
        <f ca="1" t="shared" si="27"/>
        <v>#VALUE!</v>
      </c>
      <c r="X112">
        <f>AVERAGE(B$6:B113)</f>
        <v>5.953703703703703</v>
      </c>
      <c r="Y112">
        <f>AVERAGE(C$6:C113)</f>
        <v>7.546296296296297</v>
      </c>
      <c r="Z112">
        <f>AVERAGE(D$6:D113)</f>
        <v>4.666666666666667</v>
      </c>
      <c r="AA112">
        <f>AVERAGE(E$6:E113)</f>
        <v>4.537037037037037</v>
      </c>
      <c r="AB112">
        <f>AVERAGE(F$6:F113)</f>
        <v>4.583333333333333</v>
      </c>
      <c r="AC112">
        <f>AVERAGE(G$6:G113)</f>
        <v>3.962962962962963</v>
      </c>
      <c r="AD112">
        <f>AVERAGE(H$6:H113)</f>
        <v>4.9907407407407405</v>
      </c>
      <c r="AE112">
        <f>AVERAGE(I$6:I113)</f>
        <v>0</v>
      </c>
      <c r="AF112">
        <f>AVERAGE(J$6:J113)</f>
        <v>0</v>
      </c>
      <c r="AG112">
        <f>AVERAGE(K$6:K113)</f>
        <v>36.24074074074074</v>
      </c>
      <c r="AI112" t="e">
        <f>AVERAGE(M$6:M113)</f>
        <v>#VALUE!</v>
      </c>
      <c r="AJ112" t="e">
        <f>AVERAGE(N$6:N113)</f>
        <v>#VALUE!</v>
      </c>
      <c r="AK112" t="e">
        <f>AVERAGE(O$6:O113)</f>
        <v>#VALUE!</v>
      </c>
      <c r="AL112" t="e">
        <f>AVERAGE(P$6:P113)</f>
        <v>#VALUE!</v>
      </c>
      <c r="AM112" t="e">
        <f>AVERAGE(Q$6:Q113)</f>
        <v>#VALUE!</v>
      </c>
      <c r="AN112" t="e">
        <f>AVERAGE(R$6:R113)</f>
        <v>#VALUE!</v>
      </c>
      <c r="AO112" t="e">
        <f>AVERAGE(S$6:S113)</f>
        <v>#VALUE!</v>
      </c>
      <c r="AP112" t="e">
        <f>AVERAGE(T$6:T113)</f>
        <v>#VALUE!</v>
      </c>
      <c r="AQ112" t="e">
        <f>AVERAGE(U$6:U113)</f>
        <v>#VALUE!</v>
      </c>
      <c r="AR112" t="e">
        <f>AVERAGE(V$6:V113)</f>
        <v>#VALUE!</v>
      </c>
      <c r="AT112" s="16">
        <f>STDEVP(B$6:B113)</f>
        <v>6.0236943556248175</v>
      </c>
      <c r="AU112" s="16">
        <f>STDEVP(C$6:C113)</f>
        <v>7.556434907070999</v>
      </c>
      <c r="AV112" s="16">
        <f>STDEVP(D$6:D113)</f>
        <v>4.700275799630549</v>
      </c>
      <c r="AW112" s="16">
        <f>STDEVP(E$6:E113)</f>
        <v>4.875156077132919</v>
      </c>
      <c r="AX112" s="16">
        <f>STDEVP(F$6:F113)</f>
        <v>4.949981294390395</v>
      </c>
      <c r="AY112" s="16">
        <f>STDEVP(G$6:G113)</f>
        <v>4.034402810288692</v>
      </c>
      <c r="AZ112" s="16">
        <f>STDEVP(H$6:H113)</f>
        <v>5.202377252846317</v>
      </c>
      <c r="BA112" s="16">
        <f>STDEVP(I$6:I113)</f>
        <v>0</v>
      </c>
      <c r="BB112" s="16">
        <f>STDEVP(J$6:J113)</f>
        <v>0</v>
      </c>
      <c r="BC112" s="16">
        <f>STDEVP(K$6:K113)</f>
        <v>35.21622899511656</v>
      </c>
      <c r="BE112" s="39">
        <f t="shared" si="28"/>
        <v>53</v>
      </c>
      <c r="BF112" s="39">
        <f t="shared" si="29"/>
        <v>9</v>
      </c>
      <c r="BG112" s="39">
        <f t="shared" si="30"/>
        <v>23</v>
      </c>
      <c r="BH112" s="39">
        <f t="shared" si="31"/>
        <v>10</v>
      </c>
      <c r="BI112" s="39">
        <f t="shared" si="32"/>
        <v>6</v>
      </c>
      <c r="BJ112" s="39">
        <f t="shared" si="33"/>
        <v>6</v>
      </c>
    </row>
    <row r="113" spans="2:62" ht="14.25">
      <c r="B113" s="3">
        <f>'原始数据表'!B113</f>
        <v>0</v>
      </c>
      <c r="C113" s="3">
        <f>'原始数据表'!C113</f>
        <v>0</v>
      </c>
      <c r="D113" s="3">
        <f>'原始数据表'!D113</f>
        <v>0</v>
      </c>
      <c r="E113" s="3">
        <f>'原始数据表'!E113</f>
        <v>0</v>
      </c>
      <c r="F113" s="3">
        <f>'原始数据表'!F113</f>
        <v>0</v>
      </c>
      <c r="G113" s="3">
        <f>'原始数据表'!G113</f>
        <v>0</v>
      </c>
      <c r="H113" s="3">
        <f>'原始数据表'!H113</f>
        <v>0</v>
      </c>
      <c r="I113" s="3">
        <f>'原始数据表'!I113</f>
        <v>0</v>
      </c>
      <c r="J113" s="3">
        <f>'原始数据表'!J113</f>
        <v>0</v>
      </c>
      <c r="K113" s="3">
        <f t="shared" si="17"/>
        <v>0</v>
      </c>
      <c r="L113">
        <v>108</v>
      </c>
      <c r="M113" t="e">
        <f ca="1" t="shared" si="18"/>
        <v>#VALUE!</v>
      </c>
      <c r="N113" t="e">
        <f ca="1" t="shared" si="19"/>
        <v>#VALUE!</v>
      </c>
      <c r="O113" t="e">
        <f ca="1" t="shared" si="20"/>
        <v>#VALUE!</v>
      </c>
      <c r="P113" t="e">
        <f ca="1" t="shared" si="21"/>
        <v>#VALUE!</v>
      </c>
      <c r="Q113" t="e">
        <f ca="1" t="shared" si="22"/>
        <v>#VALUE!</v>
      </c>
      <c r="R113" t="e">
        <f ca="1" t="shared" si="23"/>
        <v>#VALUE!</v>
      </c>
      <c r="S113" t="e">
        <f ca="1" t="shared" si="24"/>
        <v>#VALUE!</v>
      </c>
      <c r="T113" t="e">
        <f ca="1" t="shared" si="25"/>
        <v>#VALUE!</v>
      </c>
      <c r="U113" t="e">
        <f ca="1" t="shared" si="26"/>
        <v>#VALUE!</v>
      </c>
      <c r="V113" t="e">
        <f ca="1" t="shared" si="27"/>
        <v>#VALUE!</v>
      </c>
      <c r="X113">
        <f>AVERAGE(B$6:B114)</f>
        <v>5.89908256880734</v>
      </c>
      <c r="Y113">
        <f>AVERAGE(C$6:C114)</f>
        <v>7.477064220183486</v>
      </c>
      <c r="Z113">
        <f>AVERAGE(D$6:D114)</f>
        <v>4.623853211009174</v>
      </c>
      <c r="AA113">
        <f>AVERAGE(E$6:E114)</f>
        <v>4.495412844036697</v>
      </c>
      <c r="AB113">
        <f>AVERAGE(F$6:F114)</f>
        <v>4.541284403669724</v>
      </c>
      <c r="AC113">
        <f>AVERAGE(G$6:G114)</f>
        <v>3.926605504587156</v>
      </c>
      <c r="AD113">
        <f>AVERAGE(H$6:H114)</f>
        <v>4.944954128440367</v>
      </c>
      <c r="AE113">
        <f>AVERAGE(I$6:I114)</f>
        <v>0</v>
      </c>
      <c r="AF113">
        <f>AVERAGE(J$6:J114)</f>
        <v>0</v>
      </c>
      <c r="AG113">
        <f>AVERAGE(K$6:K114)</f>
        <v>35.908256880733944</v>
      </c>
      <c r="AI113" t="e">
        <f>AVERAGE(M$6:M114)</f>
        <v>#VALUE!</v>
      </c>
      <c r="AJ113" t="e">
        <f>AVERAGE(N$6:N114)</f>
        <v>#VALUE!</v>
      </c>
      <c r="AK113" t="e">
        <f>AVERAGE(O$6:O114)</f>
        <v>#VALUE!</v>
      </c>
      <c r="AL113" t="e">
        <f>AVERAGE(P$6:P114)</f>
        <v>#VALUE!</v>
      </c>
      <c r="AM113" t="e">
        <f>AVERAGE(Q$6:Q114)</f>
        <v>#VALUE!</v>
      </c>
      <c r="AN113" t="e">
        <f>AVERAGE(R$6:R114)</f>
        <v>#VALUE!</v>
      </c>
      <c r="AO113" t="e">
        <f>AVERAGE(S$6:S114)</f>
        <v>#VALUE!</v>
      </c>
      <c r="AP113" t="e">
        <f>AVERAGE(T$6:T114)</f>
        <v>#VALUE!</v>
      </c>
      <c r="AQ113" t="e">
        <f>AVERAGE(U$6:U114)</f>
        <v>#VALUE!</v>
      </c>
      <c r="AR113" t="e">
        <f>AVERAGE(V$6:V114)</f>
        <v>#VALUE!</v>
      </c>
      <c r="AT113" s="16">
        <f>STDEVP(B$6:B114)</f>
        <v>6.022808260421898</v>
      </c>
      <c r="AU113" s="16">
        <f>STDEVP(C$6:C114)</f>
        <v>7.5560247913338605</v>
      </c>
      <c r="AV113" s="16">
        <f>STDEVP(D$6:D114)</f>
        <v>4.699773546810211</v>
      </c>
      <c r="AW113" s="16">
        <f>STDEVP(E$6:E114)</f>
        <v>4.871982911516651</v>
      </c>
      <c r="AX113" s="16">
        <f>STDEVP(F$6:F114)</f>
        <v>4.946562350183425</v>
      </c>
      <c r="AY113" s="16">
        <f>STDEVP(G$6:G114)</f>
        <v>4.033589295632521</v>
      </c>
      <c r="AZ113" s="16">
        <f>STDEVP(H$6:H114)</f>
        <v>5.20027321509719</v>
      </c>
      <c r="BA113" s="16">
        <f>STDEVP(I$6:I114)</f>
        <v>0</v>
      </c>
      <c r="BB113" s="16">
        <f>STDEVP(J$6:J114)</f>
        <v>0</v>
      </c>
      <c r="BC113" s="16">
        <f>STDEVP(K$6:K114)</f>
        <v>35.22419448018718</v>
      </c>
      <c r="BE113" s="39">
        <f t="shared" si="28"/>
        <v>54</v>
      </c>
      <c r="BF113" s="39">
        <f t="shared" si="29"/>
        <v>9</v>
      </c>
      <c r="BG113" s="39">
        <f t="shared" si="30"/>
        <v>23</v>
      </c>
      <c r="BH113" s="39">
        <f t="shared" si="31"/>
        <v>10</v>
      </c>
      <c r="BI113" s="39">
        <f t="shared" si="32"/>
        <v>6</v>
      </c>
      <c r="BJ113" s="39">
        <f t="shared" si="33"/>
        <v>6</v>
      </c>
    </row>
    <row r="114" spans="2:62" ht="14.25">
      <c r="B114" s="3">
        <f>'原始数据表'!B114</f>
        <v>0</v>
      </c>
      <c r="C114" s="3">
        <f>'原始数据表'!C114</f>
        <v>0</v>
      </c>
      <c r="D114" s="3">
        <f>'原始数据表'!D114</f>
        <v>0</v>
      </c>
      <c r="E114" s="3">
        <f>'原始数据表'!E114</f>
        <v>0</v>
      </c>
      <c r="F114" s="3">
        <f>'原始数据表'!F114</f>
        <v>0</v>
      </c>
      <c r="G114" s="3">
        <f>'原始数据表'!G114</f>
        <v>0</v>
      </c>
      <c r="H114" s="3">
        <f>'原始数据表'!H114</f>
        <v>0</v>
      </c>
      <c r="I114" s="3">
        <f>'原始数据表'!I114</f>
        <v>0</v>
      </c>
      <c r="J114" s="3">
        <f>'原始数据表'!J114</f>
        <v>0</v>
      </c>
      <c r="K114" s="3">
        <f t="shared" si="17"/>
        <v>0</v>
      </c>
      <c r="L114">
        <v>109</v>
      </c>
      <c r="M114" t="e">
        <f ca="1" t="shared" si="18"/>
        <v>#VALUE!</v>
      </c>
      <c r="N114" t="e">
        <f ca="1" t="shared" si="19"/>
        <v>#VALUE!</v>
      </c>
      <c r="O114" t="e">
        <f ca="1" t="shared" si="20"/>
        <v>#VALUE!</v>
      </c>
      <c r="P114" t="e">
        <f ca="1" t="shared" si="21"/>
        <v>#VALUE!</v>
      </c>
      <c r="Q114" t="e">
        <f ca="1" t="shared" si="22"/>
        <v>#VALUE!</v>
      </c>
      <c r="R114" t="e">
        <f ca="1" t="shared" si="23"/>
        <v>#VALUE!</v>
      </c>
      <c r="S114" t="e">
        <f ca="1" t="shared" si="24"/>
        <v>#VALUE!</v>
      </c>
      <c r="T114" t="e">
        <f ca="1" t="shared" si="25"/>
        <v>#VALUE!</v>
      </c>
      <c r="U114" t="e">
        <f ca="1" t="shared" si="26"/>
        <v>#VALUE!</v>
      </c>
      <c r="V114" t="e">
        <f ca="1" t="shared" si="27"/>
        <v>#VALUE!</v>
      </c>
      <c r="X114">
        <f>AVERAGE(B$6:B115)</f>
        <v>5.845454545454546</v>
      </c>
      <c r="Y114">
        <f>AVERAGE(C$6:C115)</f>
        <v>7.409090909090909</v>
      </c>
      <c r="Z114">
        <f>AVERAGE(D$6:D115)</f>
        <v>4.581818181818182</v>
      </c>
      <c r="AA114">
        <f>AVERAGE(E$6:E115)</f>
        <v>4.454545454545454</v>
      </c>
      <c r="AB114">
        <f>AVERAGE(F$6:F115)</f>
        <v>4.5</v>
      </c>
      <c r="AC114">
        <f>AVERAGE(G$6:G115)</f>
        <v>3.890909090909091</v>
      </c>
      <c r="AD114">
        <f>AVERAGE(H$6:H115)</f>
        <v>4.9</v>
      </c>
      <c r="AE114">
        <f>AVERAGE(I$6:I115)</f>
        <v>0</v>
      </c>
      <c r="AF114">
        <f>AVERAGE(J$6:J115)</f>
        <v>0</v>
      </c>
      <c r="AG114">
        <f>AVERAGE(K$6:K115)</f>
        <v>35.58181818181818</v>
      </c>
      <c r="AI114" t="e">
        <f>AVERAGE(M$6:M115)</f>
        <v>#VALUE!</v>
      </c>
      <c r="AJ114" t="e">
        <f>AVERAGE(N$6:N115)</f>
        <v>#VALUE!</v>
      </c>
      <c r="AK114" t="e">
        <f>AVERAGE(O$6:O115)</f>
        <v>#VALUE!</v>
      </c>
      <c r="AL114" t="e">
        <f>AVERAGE(P$6:P115)</f>
        <v>#VALUE!</v>
      </c>
      <c r="AM114" t="e">
        <f>AVERAGE(Q$6:Q115)</f>
        <v>#VALUE!</v>
      </c>
      <c r="AN114" t="e">
        <f>AVERAGE(R$6:R115)</f>
        <v>#VALUE!</v>
      </c>
      <c r="AO114" t="e">
        <f>AVERAGE(S$6:S115)</f>
        <v>#VALUE!</v>
      </c>
      <c r="AP114" t="e">
        <f>AVERAGE(T$6:T115)</f>
        <v>#VALUE!</v>
      </c>
      <c r="AQ114" t="e">
        <f>AVERAGE(U$6:U115)</f>
        <v>#VALUE!</v>
      </c>
      <c r="AR114" t="e">
        <f>AVERAGE(V$6:V115)</f>
        <v>#VALUE!</v>
      </c>
      <c r="AT114" s="16">
        <f>STDEVP(B$6:B115)</f>
        <v>6.021456126577484</v>
      </c>
      <c r="AU114" s="16">
        <f>STDEVP(C$6:C115)</f>
        <v>7.55500490890335</v>
      </c>
      <c r="AV114" s="16">
        <f>STDEVP(D$6:D115)</f>
        <v>4.698900873766928</v>
      </c>
      <c r="AW114" s="16">
        <f>STDEVP(E$6:E115)</f>
        <v>4.8685192141803215</v>
      </c>
      <c r="AX114" s="16">
        <f>STDEVP(F$6:F115)</f>
        <v>4.942855266120806</v>
      </c>
      <c r="AY114" s="16">
        <f>STDEVP(G$6:G115)</f>
        <v>4.032471505947809</v>
      </c>
      <c r="AZ114" s="16">
        <f>STDEVP(H$6:H115)</f>
        <v>5.197814225929273</v>
      </c>
      <c r="BA114" s="16">
        <f>STDEVP(I$6:I115)</f>
        <v>0</v>
      </c>
      <c r="BB114" s="16">
        <f>STDEVP(J$6:J115)</f>
        <v>0</v>
      </c>
      <c r="BC114" s="16">
        <f>STDEVP(K$6:K115)</f>
        <v>35.22896066337307</v>
      </c>
      <c r="BE114" s="39">
        <f t="shared" si="28"/>
        <v>55</v>
      </c>
      <c r="BF114" s="39">
        <f t="shared" si="29"/>
        <v>9</v>
      </c>
      <c r="BG114" s="39">
        <f t="shared" si="30"/>
        <v>23</v>
      </c>
      <c r="BH114" s="39">
        <f t="shared" si="31"/>
        <v>10</v>
      </c>
      <c r="BI114" s="39">
        <f t="shared" si="32"/>
        <v>6</v>
      </c>
      <c r="BJ114" s="39">
        <f t="shared" si="33"/>
        <v>6</v>
      </c>
    </row>
    <row r="115" spans="2:62" ht="14.25">
      <c r="B115" s="3">
        <f>'原始数据表'!B115</f>
        <v>0</v>
      </c>
      <c r="C115" s="3">
        <f>'原始数据表'!C115</f>
        <v>0</v>
      </c>
      <c r="D115" s="3">
        <f>'原始数据表'!D115</f>
        <v>0</v>
      </c>
      <c r="E115" s="3">
        <f>'原始数据表'!E115</f>
        <v>0</v>
      </c>
      <c r="F115" s="3">
        <f>'原始数据表'!F115</f>
        <v>0</v>
      </c>
      <c r="G115" s="3">
        <f>'原始数据表'!G115</f>
        <v>0</v>
      </c>
      <c r="H115" s="3">
        <f>'原始数据表'!H115</f>
        <v>0</v>
      </c>
      <c r="I115" s="3">
        <f>'原始数据表'!I115</f>
        <v>0</v>
      </c>
      <c r="J115" s="3">
        <f>'原始数据表'!J115</f>
        <v>0</v>
      </c>
      <c r="K115" s="3">
        <f t="shared" si="17"/>
        <v>0</v>
      </c>
      <c r="L115">
        <v>110</v>
      </c>
      <c r="M115" t="e">
        <f ca="1" t="shared" si="18"/>
        <v>#VALUE!</v>
      </c>
      <c r="N115" t="e">
        <f ca="1" t="shared" si="19"/>
        <v>#VALUE!</v>
      </c>
      <c r="O115" t="e">
        <f ca="1" t="shared" si="20"/>
        <v>#VALUE!</v>
      </c>
      <c r="P115" t="e">
        <f ca="1" t="shared" si="21"/>
        <v>#VALUE!</v>
      </c>
      <c r="Q115" t="e">
        <f ca="1" t="shared" si="22"/>
        <v>#VALUE!</v>
      </c>
      <c r="R115" t="e">
        <f ca="1" t="shared" si="23"/>
        <v>#VALUE!</v>
      </c>
      <c r="S115" t="e">
        <f ca="1" t="shared" si="24"/>
        <v>#VALUE!</v>
      </c>
      <c r="T115" t="e">
        <f ca="1" t="shared" si="25"/>
        <v>#VALUE!</v>
      </c>
      <c r="U115" t="e">
        <f ca="1" t="shared" si="26"/>
        <v>#VALUE!</v>
      </c>
      <c r="V115" t="e">
        <f ca="1" t="shared" si="27"/>
        <v>#VALUE!</v>
      </c>
      <c r="X115">
        <f>AVERAGE(B$6:B116)</f>
        <v>5.792792792792793</v>
      </c>
      <c r="Y115">
        <f>AVERAGE(C$6:C116)</f>
        <v>7.342342342342342</v>
      </c>
      <c r="Z115">
        <f>AVERAGE(D$6:D116)</f>
        <v>4.54054054054054</v>
      </c>
      <c r="AA115">
        <f>AVERAGE(E$6:E116)</f>
        <v>4.414414414414415</v>
      </c>
      <c r="AB115">
        <f>AVERAGE(F$6:F116)</f>
        <v>4.45945945945946</v>
      </c>
      <c r="AC115">
        <f>AVERAGE(G$6:G116)</f>
        <v>3.855855855855856</v>
      </c>
      <c r="AD115">
        <f>AVERAGE(H$6:H116)</f>
        <v>4.8558558558558556</v>
      </c>
      <c r="AE115">
        <f>AVERAGE(I$6:I116)</f>
        <v>0</v>
      </c>
      <c r="AF115">
        <f>AVERAGE(J$6:J116)</f>
        <v>0</v>
      </c>
      <c r="AG115">
        <f>AVERAGE(K$6:K116)</f>
        <v>35.26126126126126</v>
      </c>
      <c r="AI115" t="e">
        <f>AVERAGE(M$6:M116)</f>
        <v>#VALUE!</v>
      </c>
      <c r="AJ115" t="e">
        <f>AVERAGE(N$6:N116)</f>
        <v>#VALUE!</v>
      </c>
      <c r="AK115" t="e">
        <f>AVERAGE(O$6:O116)</f>
        <v>#VALUE!</v>
      </c>
      <c r="AL115" t="e">
        <f>AVERAGE(P$6:P116)</f>
        <v>#VALUE!</v>
      </c>
      <c r="AM115" t="e">
        <f>AVERAGE(Q$6:Q116)</f>
        <v>#VALUE!</v>
      </c>
      <c r="AN115" t="e">
        <f>AVERAGE(R$6:R116)</f>
        <v>#VALUE!</v>
      </c>
      <c r="AO115" t="e">
        <f>AVERAGE(S$6:S116)</f>
        <v>#VALUE!</v>
      </c>
      <c r="AP115" t="e">
        <f>AVERAGE(T$6:T116)</f>
        <v>#VALUE!</v>
      </c>
      <c r="AQ115" t="e">
        <f>AVERAGE(U$6:U116)</f>
        <v>#VALUE!</v>
      </c>
      <c r="AR115" t="e">
        <f>AVERAGE(V$6:V116)</f>
        <v>#VALUE!</v>
      </c>
      <c r="AT115" s="16">
        <f>STDEVP(B$6:B116)</f>
        <v>6.019663151087498</v>
      </c>
      <c r="AU115" s="16">
        <f>STDEVP(C$6:C116)</f>
        <v>7.553408031598103</v>
      </c>
      <c r="AV115" s="16">
        <f>STDEVP(D$6:D116)</f>
        <v>4.697677754422125</v>
      </c>
      <c r="AW115" s="16">
        <f>STDEVP(E$6:E116)</f>
        <v>4.864781447399605</v>
      </c>
      <c r="AX115" s="16">
        <f>STDEVP(F$6:F116)</f>
        <v>4.93887645206041</v>
      </c>
      <c r="AY115" s="16">
        <f>STDEVP(G$6:G116)</f>
        <v>4.031065955300065</v>
      </c>
      <c r="AZ115" s="16">
        <f>STDEVP(H$6:H116)</f>
        <v>5.195019872408378</v>
      </c>
      <c r="BA115" s="16">
        <f>STDEVP(I$6:I116)</f>
        <v>0</v>
      </c>
      <c r="BB115" s="16">
        <f>STDEVP(J$6:J116)</f>
        <v>0</v>
      </c>
      <c r="BC115" s="16">
        <f>STDEVP(K$6:K116)</f>
        <v>35.23069702437967</v>
      </c>
      <c r="BE115" s="39">
        <f t="shared" si="28"/>
        <v>56</v>
      </c>
      <c r="BF115" s="39">
        <f t="shared" si="29"/>
        <v>9</v>
      </c>
      <c r="BG115" s="39">
        <f t="shared" si="30"/>
        <v>23</v>
      </c>
      <c r="BH115" s="39">
        <f t="shared" si="31"/>
        <v>10</v>
      </c>
      <c r="BI115" s="39">
        <f t="shared" si="32"/>
        <v>6</v>
      </c>
      <c r="BJ115" s="39">
        <f t="shared" si="33"/>
        <v>6</v>
      </c>
    </row>
    <row r="116" spans="2:62" ht="14.25">
      <c r="B116" s="3">
        <f>'原始数据表'!B116</f>
        <v>0</v>
      </c>
      <c r="C116" s="3">
        <f>'原始数据表'!C116</f>
        <v>0</v>
      </c>
      <c r="D116" s="3">
        <f>'原始数据表'!D116</f>
        <v>0</v>
      </c>
      <c r="E116" s="3">
        <f>'原始数据表'!E116</f>
        <v>0</v>
      </c>
      <c r="F116" s="3">
        <f>'原始数据表'!F116</f>
        <v>0</v>
      </c>
      <c r="G116" s="3">
        <f>'原始数据表'!G116</f>
        <v>0</v>
      </c>
      <c r="H116" s="3">
        <f>'原始数据表'!H116</f>
        <v>0</v>
      </c>
      <c r="I116" s="3">
        <f>'原始数据表'!I116</f>
        <v>0</v>
      </c>
      <c r="J116" s="3">
        <f>'原始数据表'!J116</f>
        <v>0</v>
      </c>
      <c r="K116" s="3">
        <f t="shared" si="17"/>
        <v>0</v>
      </c>
      <c r="L116">
        <v>111</v>
      </c>
      <c r="M116" t="e">
        <f ca="1" t="shared" si="18"/>
        <v>#VALUE!</v>
      </c>
      <c r="N116" t="e">
        <f ca="1" t="shared" si="19"/>
        <v>#VALUE!</v>
      </c>
      <c r="O116" t="e">
        <f ca="1" t="shared" si="20"/>
        <v>#VALUE!</v>
      </c>
      <c r="P116" t="e">
        <f ca="1" t="shared" si="21"/>
        <v>#VALUE!</v>
      </c>
      <c r="Q116" t="e">
        <f ca="1" t="shared" si="22"/>
        <v>#VALUE!</v>
      </c>
      <c r="R116" t="e">
        <f ca="1" t="shared" si="23"/>
        <v>#VALUE!</v>
      </c>
      <c r="S116" t="e">
        <f ca="1" t="shared" si="24"/>
        <v>#VALUE!</v>
      </c>
      <c r="T116" t="e">
        <f ca="1" t="shared" si="25"/>
        <v>#VALUE!</v>
      </c>
      <c r="U116" t="e">
        <f ca="1" t="shared" si="26"/>
        <v>#VALUE!</v>
      </c>
      <c r="V116" t="e">
        <f ca="1" t="shared" si="27"/>
        <v>#VALUE!</v>
      </c>
      <c r="X116">
        <f>AVERAGE(B$6:B117)</f>
        <v>5.741071428571429</v>
      </c>
      <c r="Y116">
        <f>AVERAGE(C$6:C117)</f>
        <v>7.276785714285714</v>
      </c>
      <c r="Z116">
        <f>AVERAGE(D$6:D117)</f>
        <v>4.5</v>
      </c>
      <c r="AA116">
        <f>AVERAGE(E$6:E117)</f>
        <v>4.375</v>
      </c>
      <c r="AB116">
        <f>AVERAGE(F$6:F117)</f>
        <v>4.419642857142857</v>
      </c>
      <c r="AC116">
        <f>AVERAGE(G$6:G117)</f>
        <v>3.8214285714285716</v>
      </c>
      <c r="AD116">
        <f>AVERAGE(H$6:H117)</f>
        <v>4.8125</v>
      </c>
      <c r="AE116">
        <f>AVERAGE(I$6:I117)</f>
        <v>0</v>
      </c>
      <c r="AF116">
        <f>AVERAGE(J$6:J117)</f>
        <v>0</v>
      </c>
      <c r="AG116">
        <f>AVERAGE(K$6:K117)</f>
        <v>34.94642857142857</v>
      </c>
      <c r="AI116" t="e">
        <f>AVERAGE(M$6:M117)</f>
        <v>#VALUE!</v>
      </c>
      <c r="AJ116" t="e">
        <f>AVERAGE(N$6:N117)</f>
        <v>#VALUE!</v>
      </c>
      <c r="AK116" t="e">
        <f>AVERAGE(O$6:O117)</f>
        <v>#VALUE!</v>
      </c>
      <c r="AL116" t="e">
        <f>AVERAGE(P$6:P117)</f>
        <v>#VALUE!</v>
      </c>
      <c r="AM116" t="e">
        <f>AVERAGE(Q$6:Q117)</f>
        <v>#VALUE!</v>
      </c>
      <c r="AN116" t="e">
        <f>AVERAGE(R$6:R117)</f>
        <v>#VALUE!</v>
      </c>
      <c r="AO116" t="e">
        <f>AVERAGE(S$6:S117)</f>
        <v>#VALUE!</v>
      </c>
      <c r="AP116" t="e">
        <f>AVERAGE(T$6:T117)</f>
        <v>#VALUE!</v>
      </c>
      <c r="AQ116" t="e">
        <f>AVERAGE(U$6:U117)</f>
        <v>#VALUE!</v>
      </c>
      <c r="AR116" t="e">
        <f>AVERAGE(V$6:V117)</f>
        <v>#VALUE!</v>
      </c>
      <c r="AT116" s="16">
        <f>STDEVP(B$6:B117)</f>
        <v>6.017453091564875</v>
      </c>
      <c r="AU116" s="16">
        <f>STDEVP(C$6:C117)</f>
        <v>7.551265056537324</v>
      </c>
      <c r="AV116" s="16">
        <f>STDEVP(D$6:D117)</f>
        <v>4.6961230210218545</v>
      </c>
      <c r="AW116" s="16">
        <f>STDEVP(E$6:E117)</f>
        <v>4.860785136462744</v>
      </c>
      <c r="AX116" s="16">
        <f>STDEVP(F$6:F117)</f>
        <v>4.934641383802342</v>
      </c>
      <c r="AY116" s="16">
        <f>STDEVP(G$6:G117)</f>
        <v>4.029388215071253</v>
      </c>
      <c r="AZ116" s="16">
        <f>STDEVP(H$6:H117)</f>
        <v>5.191908625791813</v>
      </c>
      <c r="BA116" s="16">
        <f>STDEVP(I$6:I117)</f>
        <v>0</v>
      </c>
      <c r="BB116" s="16">
        <f>STDEVP(J$6:J117)</f>
        <v>0</v>
      </c>
      <c r="BC116" s="16">
        <f>STDEVP(K$6:K117)</f>
        <v>35.22956329706687</v>
      </c>
      <c r="BE116" s="39">
        <f t="shared" si="28"/>
        <v>57</v>
      </c>
      <c r="BF116" s="39">
        <f t="shared" si="29"/>
        <v>9</v>
      </c>
      <c r="BG116" s="39">
        <f t="shared" si="30"/>
        <v>23</v>
      </c>
      <c r="BH116" s="39">
        <f t="shared" si="31"/>
        <v>10</v>
      </c>
      <c r="BI116" s="39">
        <f t="shared" si="32"/>
        <v>6</v>
      </c>
      <c r="BJ116" s="39">
        <f t="shared" si="33"/>
        <v>6</v>
      </c>
    </row>
    <row r="117" spans="2:62" ht="14.25">
      <c r="B117" s="3">
        <f>'原始数据表'!B117</f>
        <v>0</v>
      </c>
      <c r="C117" s="3">
        <f>'原始数据表'!C117</f>
        <v>0</v>
      </c>
      <c r="D117" s="3">
        <f>'原始数据表'!D117</f>
        <v>0</v>
      </c>
      <c r="E117" s="3">
        <f>'原始数据表'!E117</f>
        <v>0</v>
      </c>
      <c r="F117" s="3">
        <f>'原始数据表'!F117</f>
        <v>0</v>
      </c>
      <c r="G117" s="3">
        <f>'原始数据表'!G117</f>
        <v>0</v>
      </c>
      <c r="H117" s="3">
        <f>'原始数据表'!H117</f>
        <v>0</v>
      </c>
      <c r="I117" s="3">
        <f>'原始数据表'!I117</f>
        <v>0</v>
      </c>
      <c r="J117" s="3">
        <f>'原始数据表'!J117</f>
        <v>0</v>
      </c>
      <c r="K117" s="3">
        <f t="shared" si="17"/>
        <v>0</v>
      </c>
      <c r="L117">
        <v>112</v>
      </c>
      <c r="M117" t="e">
        <f ca="1" t="shared" si="18"/>
        <v>#VALUE!</v>
      </c>
      <c r="N117" t="e">
        <f ca="1" t="shared" si="19"/>
        <v>#VALUE!</v>
      </c>
      <c r="O117" t="e">
        <f ca="1" t="shared" si="20"/>
        <v>#VALUE!</v>
      </c>
      <c r="P117" t="e">
        <f ca="1" t="shared" si="21"/>
        <v>#VALUE!</v>
      </c>
      <c r="Q117" t="e">
        <f ca="1" t="shared" si="22"/>
        <v>#VALUE!</v>
      </c>
      <c r="R117" t="e">
        <f ca="1" t="shared" si="23"/>
        <v>#VALUE!</v>
      </c>
      <c r="S117" t="e">
        <f ca="1" t="shared" si="24"/>
        <v>#VALUE!</v>
      </c>
      <c r="T117" t="e">
        <f ca="1" t="shared" si="25"/>
        <v>#VALUE!</v>
      </c>
      <c r="U117" t="e">
        <f ca="1" t="shared" si="26"/>
        <v>#VALUE!</v>
      </c>
      <c r="V117" t="e">
        <f ca="1" t="shared" si="27"/>
        <v>#VALUE!</v>
      </c>
      <c r="X117">
        <f>AVERAGE(B$6:B118)</f>
        <v>5.6902654867256635</v>
      </c>
      <c r="Y117">
        <f>AVERAGE(C$6:C118)</f>
        <v>7.212389380530974</v>
      </c>
      <c r="Z117">
        <f>AVERAGE(D$6:D118)</f>
        <v>4.460176991150442</v>
      </c>
      <c r="AA117">
        <f>AVERAGE(E$6:E118)</f>
        <v>4.336283185840708</v>
      </c>
      <c r="AB117">
        <f>AVERAGE(F$6:F118)</f>
        <v>4.380530973451328</v>
      </c>
      <c r="AC117">
        <f>AVERAGE(G$6:G118)</f>
        <v>3.7876106194690267</v>
      </c>
      <c r="AD117">
        <f>AVERAGE(H$6:H118)</f>
        <v>4.769911504424779</v>
      </c>
      <c r="AE117">
        <f>AVERAGE(I$6:I118)</f>
        <v>0</v>
      </c>
      <c r="AF117">
        <f>AVERAGE(J$6:J118)</f>
        <v>0</v>
      </c>
      <c r="AG117">
        <f>AVERAGE(K$6:K118)</f>
        <v>34.63716814159292</v>
      </c>
      <c r="AI117" t="e">
        <f>AVERAGE(M$6:M118)</f>
        <v>#VALUE!</v>
      </c>
      <c r="AJ117" t="e">
        <f>AVERAGE(N$6:N118)</f>
        <v>#VALUE!</v>
      </c>
      <c r="AK117" t="e">
        <f>AVERAGE(O$6:O118)</f>
        <v>#VALUE!</v>
      </c>
      <c r="AL117" t="e">
        <f>AVERAGE(P$6:P118)</f>
        <v>#VALUE!</v>
      </c>
      <c r="AM117" t="e">
        <f>AVERAGE(Q$6:Q118)</f>
        <v>#VALUE!</v>
      </c>
      <c r="AN117" t="e">
        <f>AVERAGE(R$6:R118)</f>
        <v>#VALUE!</v>
      </c>
      <c r="AO117" t="e">
        <f>AVERAGE(S$6:S118)</f>
        <v>#VALUE!</v>
      </c>
      <c r="AP117" t="e">
        <f>AVERAGE(T$6:T118)</f>
        <v>#VALUE!</v>
      </c>
      <c r="AQ117" t="e">
        <f>AVERAGE(U$6:U118)</f>
        <v>#VALUE!</v>
      </c>
      <c r="AR117" t="e">
        <f>AVERAGE(V$6:V118)</f>
        <v>#VALUE!</v>
      </c>
      <c r="AT117" s="16">
        <f>STDEVP(B$6:B118)</f>
        <v>6.014848361718902</v>
      </c>
      <c r="AU117" s="16">
        <f>STDEVP(C$6:C118)</f>
        <v>7.548605130989701</v>
      </c>
      <c r="AV117" s="16">
        <f>STDEVP(D$6:D118)</f>
        <v>4.694254439997389</v>
      </c>
      <c r="AW117" s="16">
        <f>STDEVP(E$6:E118)</f>
        <v>4.85654493062389</v>
      </c>
      <c r="AX117" s="16">
        <f>STDEVP(F$6:F118)</f>
        <v>4.930164663768595</v>
      </c>
      <c r="AY117" s="16">
        <f>STDEVP(G$6:G118)</f>
        <v>4.027452976348872</v>
      </c>
      <c r="AZ117" s="16">
        <f>STDEVP(H$6:H118)</f>
        <v>5.188497914776256</v>
      </c>
      <c r="BA117" s="16">
        <f>STDEVP(I$6:I118)</f>
        <v>0</v>
      </c>
      <c r="BB117" s="16">
        <f>STDEVP(J$6:J118)</f>
        <v>0</v>
      </c>
      <c r="BC117" s="16">
        <f>STDEVP(K$6:K118)</f>
        <v>35.225710126660054</v>
      </c>
      <c r="BE117" s="39">
        <f t="shared" si="28"/>
        <v>58</v>
      </c>
      <c r="BF117" s="39">
        <f t="shared" si="29"/>
        <v>9</v>
      </c>
      <c r="BG117" s="39">
        <f t="shared" si="30"/>
        <v>23</v>
      </c>
      <c r="BH117" s="39">
        <f t="shared" si="31"/>
        <v>10</v>
      </c>
      <c r="BI117" s="39">
        <f t="shared" si="32"/>
        <v>6</v>
      </c>
      <c r="BJ117" s="39">
        <f t="shared" si="33"/>
        <v>6</v>
      </c>
    </row>
    <row r="118" spans="2:62" ht="14.25">
      <c r="B118" s="3">
        <f>'原始数据表'!B118</f>
        <v>0</v>
      </c>
      <c r="C118" s="3">
        <f>'原始数据表'!C118</f>
        <v>0</v>
      </c>
      <c r="D118" s="3">
        <f>'原始数据表'!D118</f>
        <v>0</v>
      </c>
      <c r="E118" s="3">
        <f>'原始数据表'!E118</f>
        <v>0</v>
      </c>
      <c r="F118" s="3">
        <f>'原始数据表'!F118</f>
        <v>0</v>
      </c>
      <c r="G118" s="3">
        <f>'原始数据表'!G118</f>
        <v>0</v>
      </c>
      <c r="H118" s="3">
        <f>'原始数据表'!H118</f>
        <v>0</v>
      </c>
      <c r="I118" s="3">
        <f>'原始数据表'!I118</f>
        <v>0</v>
      </c>
      <c r="J118" s="3">
        <f>'原始数据表'!J118</f>
        <v>0</v>
      </c>
      <c r="K118" s="3">
        <f t="shared" si="17"/>
        <v>0</v>
      </c>
      <c r="L118">
        <v>113</v>
      </c>
      <c r="M118" t="e">
        <f ca="1" t="shared" si="18"/>
        <v>#VALUE!</v>
      </c>
      <c r="N118" t="e">
        <f ca="1" t="shared" si="19"/>
        <v>#VALUE!</v>
      </c>
      <c r="O118" t="e">
        <f ca="1" t="shared" si="20"/>
        <v>#VALUE!</v>
      </c>
      <c r="P118" t="e">
        <f ca="1" t="shared" si="21"/>
        <v>#VALUE!</v>
      </c>
      <c r="Q118" t="e">
        <f ca="1" t="shared" si="22"/>
        <v>#VALUE!</v>
      </c>
      <c r="R118" t="e">
        <f ca="1" t="shared" si="23"/>
        <v>#VALUE!</v>
      </c>
      <c r="S118" t="e">
        <f ca="1" t="shared" si="24"/>
        <v>#VALUE!</v>
      </c>
      <c r="T118" t="e">
        <f ca="1" t="shared" si="25"/>
        <v>#VALUE!</v>
      </c>
      <c r="U118" t="e">
        <f ca="1" t="shared" si="26"/>
        <v>#VALUE!</v>
      </c>
      <c r="V118" t="e">
        <f ca="1" t="shared" si="27"/>
        <v>#VALUE!</v>
      </c>
      <c r="X118">
        <f>AVERAGE(B$6:B119)</f>
        <v>5.640350877192983</v>
      </c>
      <c r="Y118">
        <f>AVERAGE(C$6:C119)</f>
        <v>7.149122807017544</v>
      </c>
      <c r="Z118">
        <f>AVERAGE(D$6:D119)</f>
        <v>4.421052631578948</v>
      </c>
      <c r="AA118">
        <f>AVERAGE(E$6:E119)</f>
        <v>4.298245614035087</v>
      </c>
      <c r="AB118">
        <f>AVERAGE(F$6:F119)</f>
        <v>4.342105263157895</v>
      </c>
      <c r="AC118">
        <f>AVERAGE(G$6:G119)</f>
        <v>3.754385964912281</v>
      </c>
      <c r="AD118">
        <f>AVERAGE(H$6:H119)</f>
        <v>4.728070175438597</v>
      </c>
      <c r="AE118">
        <f>AVERAGE(I$6:I119)</f>
        <v>0</v>
      </c>
      <c r="AF118">
        <f>AVERAGE(J$6:J119)</f>
        <v>0</v>
      </c>
      <c r="AG118">
        <f>AVERAGE(K$6:K119)</f>
        <v>34.333333333333336</v>
      </c>
      <c r="AI118" t="e">
        <f>AVERAGE(M$6:M119)</f>
        <v>#VALUE!</v>
      </c>
      <c r="AJ118" t="e">
        <f>AVERAGE(N$6:N119)</f>
        <v>#VALUE!</v>
      </c>
      <c r="AK118" t="e">
        <f>AVERAGE(O$6:O119)</f>
        <v>#VALUE!</v>
      </c>
      <c r="AL118" t="e">
        <f>AVERAGE(P$6:P119)</f>
        <v>#VALUE!</v>
      </c>
      <c r="AM118" t="e">
        <f>AVERAGE(Q$6:Q119)</f>
        <v>#VALUE!</v>
      </c>
      <c r="AN118" t="e">
        <f>AVERAGE(R$6:R119)</f>
        <v>#VALUE!</v>
      </c>
      <c r="AO118" t="e">
        <f>AVERAGE(S$6:S119)</f>
        <v>#VALUE!</v>
      </c>
      <c r="AP118" t="e">
        <f>AVERAGE(T$6:T119)</f>
        <v>#VALUE!</v>
      </c>
      <c r="AQ118" t="e">
        <f>AVERAGE(U$6:U119)</f>
        <v>#VALUE!</v>
      </c>
      <c r="AR118" t="e">
        <f>AVERAGE(V$6:V119)</f>
        <v>#VALUE!</v>
      </c>
      <c r="AT118" s="16">
        <f>STDEVP(B$6:B119)</f>
        <v>6.011870119440833</v>
      </c>
      <c r="AU118" s="16">
        <f>STDEVP(C$6:C119)</f>
        <v>7.545455767500357</v>
      </c>
      <c r="AV118" s="16">
        <f>STDEVP(D$6:D119)</f>
        <v>4.692088781937187</v>
      </c>
      <c r="AW118" s="16">
        <f>STDEVP(E$6:E119)</f>
        <v>4.852074659470653</v>
      </c>
      <c r="AX118" s="16">
        <f>STDEVP(F$6:F119)</f>
        <v>4.925460077127395</v>
      </c>
      <c r="AY118" s="16">
        <f>STDEVP(G$6:G119)</f>
        <v>4.02527410749936</v>
      </c>
      <c r="AZ118" s="16">
        <f>STDEVP(H$6:H119)</f>
        <v>5.184804193158233</v>
      </c>
      <c r="BA118" s="16">
        <f>STDEVP(I$6:I119)</f>
        <v>0</v>
      </c>
      <c r="BB118" s="16">
        <f>STDEVP(J$6:J119)</f>
        <v>0</v>
      </c>
      <c r="BC118" s="16">
        <f>STDEVP(K$6:K119)</f>
        <v>35.21927967489843</v>
      </c>
      <c r="BE118" s="39">
        <f t="shared" si="28"/>
        <v>59</v>
      </c>
      <c r="BF118" s="39">
        <f t="shared" si="29"/>
        <v>9</v>
      </c>
      <c r="BG118" s="39">
        <f t="shared" si="30"/>
        <v>23</v>
      </c>
      <c r="BH118" s="39">
        <f t="shared" si="31"/>
        <v>10</v>
      </c>
      <c r="BI118" s="39">
        <f t="shared" si="32"/>
        <v>6</v>
      </c>
      <c r="BJ118" s="39">
        <f t="shared" si="33"/>
        <v>6</v>
      </c>
    </row>
    <row r="119" spans="2:62" ht="14.25">
      <c r="B119" s="3">
        <f>'原始数据表'!B119</f>
        <v>0</v>
      </c>
      <c r="C119" s="3">
        <f>'原始数据表'!C119</f>
        <v>0</v>
      </c>
      <c r="D119" s="3">
        <f>'原始数据表'!D119</f>
        <v>0</v>
      </c>
      <c r="E119" s="3">
        <f>'原始数据表'!E119</f>
        <v>0</v>
      </c>
      <c r="F119" s="3">
        <f>'原始数据表'!F119</f>
        <v>0</v>
      </c>
      <c r="G119" s="3">
        <f>'原始数据表'!G119</f>
        <v>0</v>
      </c>
      <c r="H119" s="3">
        <f>'原始数据表'!H119</f>
        <v>0</v>
      </c>
      <c r="I119" s="3">
        <f>'原始数据表'!I119</f>
        <v>0</v>
      </c>
      <c r="J119" s="3">
        <f>'原始数据表'!J119</f>
        <v>0</v>
      </c>
      <c r="K119" s="3">
        <f t="shared" si="17"/>
        <v>0</v>
      </c>
      <c r="L119">
        <v>114</v>
      </c>
      <c r="M119" t="e">
        <f ca="1" t="shared" si="18"/>
        <v>#VALUE!</v>
      </c>
      <c r="N119" t="e">
        <f ca="1" t="shared" si="19"/>
        <v>#VALUE!</v>
      </c>
      <c r="O119" t="e">
        <f ca="1" t="shared" si="20"/>
        <v>#VALUE!</v>
      </c>
      <c r="P119" t="e">
        <f ca="1" t="shared" si="21"/>
        <v>#VALUE!</v>
      </c>
      <c r="Q119" t="e">
        <f ca="1" t="shared" si="22"/>
        <v>#VALUE!</v>
      </c>
      <c r="R119" t="e">
        <f ca="1" t="shared" si="23"/>
        <v>#VALUE!</v>
      </c>
      <c r="S119" t="e">
        <f ca="1" t="shared" si="24"/>
        <v>#VALUE!</v>
      </c>
      <c r="T119" t="e">
        <f ca="1" t="shared" si="25"/>
        <v>#VALUE!</v>
      </c>
      <c r="U119" t="e">
        <f ca="1" t="shared" si="26"/>
        <v>#VALUE!</v>
      </c>
      <c r="V119" t="e">
        <f ca="1" t="shared" si="27"/>
        <v>#VALUE!</v>
      </c>
      <c r="X119">
        <f>AVERAGE(B$6:B120)</f>
        <v>5.591304347826087</v>
      </c>
      <c r="Y119">
        <f>AVERAGE(C$6:C120)</f>
        <v>7.086956521739131</v>
      </c>
      <c r="Z119">
        <f>AVERAGE(D$6:D120)</f>
        <v>4.3826086956521735</v>
      </c>
      <c r="AA119">
        <f>AVERAGE(E$6:E120)</f>
        <v>4.260869565217392</v>
      </c>
      <c r="AB119">
        <f>AVERAGE(F$6:F120)</f>
        <v>4.304347826086956</v>
      </c>
      <c r="AC119">
        <f>AVERAGE(G$6:G120)</f>
        <v>3.7217391304347824</v>
      </c>
      <c r="AD119">
        <f>AVERAGE(H$6:H120)</f>
        <v>4.6869565217391305</v>
      </c>
      <c r="AE119">
        <f>AVERAGE(I$6:I120)</f>
        <v>0</v>
      </c>
      <c r="AF119">
        <f>AVERAGE(J$6:J120)</f>
        <v>0</v>
      </c>
      <c r="AG119">
        <f>AVERAGE(K$6:K120)</f>
        <v>34.03478260869565</v>
      </c>
      <c r="AI119" t="e">
        <f>AVERAGE(M$6:M120)</f>
        <v>#VALUE!</v>
      </c>
      <c r="AJ119" t="e">
        <f>AVERAGE(N$6:N120)</f>
        <v>#VALUE!</v>
      </c>
      <c r="AK119" t="e">
        <f>AVERAGE(O$6:O120)</f>
        <v>#VALUE!</v>
      </c>
      <c r="AL119" t="e">
        <f>AVERAGE(P$6:P120)</f>
        <v>#VALUE!</v>
      </c>
      <c r="AM119" t="e">
        <f>AVERAGE(Q$6:Q120)</f>
        <v>#VALUE!</v>
      </c>
      <c r="AN119" t="e">
        <f>AVERAGE(R$6:R120)</f>
        <v>#VALUE!</v>
      </c>
      <c r="AO119" t="e">
        <f>AVERAGE(S$6:S120)</f>
        <v>#VALUE!</v>
      </c>
      <c r="AP119" t="e">
        <f>AVERAGE(T$6:T120)</f>
        <v>#VALUE!</v>
      </c>
      <c r="AQ119" t="e">
        <f>AVERAGE(U$6:U120)</f>
        <v>#VALUE!</v>
      </c>
      <c r="AR119" t="e">
        <f>AVERAGE(V$6:V120)</f>
        <v>#VALUE!</v>
      </c>
      <c r="AT119" s="16">
        <f>STDEVP(B$6:B120)</f>
        <v>6.008538348158015</v>
      </c>
      <c r="AU119" s="16">
        <f>STDEVP(C$6:C120)</f>
        <v>7.541842950172469</v>
      </c>
      <c r="AV119" s="16">
        <f>STDEVP(D$6:D120)</f>
        <v>4.689641886199196</v>
      </c>
      <c r="AW119" s="16">
        <f>STDEVP(E$6:E120)</f>
        <v>4.847387385102168</v>
      </c>
      <c r="AX119" s="16">
        <f>STDEVP(F$6:F120)</f>
        <v>4.92054064375482</v>
      </c>
      <c r="AY119" s="16">
        <f>STDEVP(G$6:G120)</f>
        <v>4.022864707355469</v>
      </c>
      <c r="AZ119" s="16">
        <f>STDEVP(H$6:H120)</f>
        <v>5.180843002398446</v>
      </c>
      <c r="BA119" s="16">
        <f>STDEVP(I$6:I120)</f>
        <v>0</v>
      </c>
      <c r="BB119" s="16">
        <f>STDEVP(J$6:J120)</f>
        <v>0</v>
      </c>
      <c r="BC119" s="16">
        <f>STDEVP(K$6:K120)</f>
        <v>35.21040617791295</v>
      </c>
      <c r="BE119" s="39">
        <f t="shared" si="28"/>
        <v>60</v>
      </c>
      <c r="BF119" s="39">
        <f t="shared" si="29"/>
        <v>9</v>
      </c>
      <c r="BG119" s="39">
        <f t="shared" si="30"/>
        <v>23</v>
      </c>
      <c r="BH119" s="39">
        <f t="shared" si="31"/>
        <v>10</v>
      </c>
      <c r="BI119" s="39">
        <f t="shared" si="32"/>
        <v>6</v>
      </c>
      <c r="BJ119" s="39">
        <f t="shared" si="33"/>
        <v>6</v>
      </c>
    </row>
    <row r="120" spans="2:62" ht="14.25">
      <c r="B120" s="3">
        <f>'原始数据表'!B120</f>
        <v>0</v>
      </c>
      <c r="C120" s="3">
        <f>'原始数据表'!C120</f>
        <v>0</v>
      </c>
      <c r="D120" s="3">
        <f>'原始数据表'!D120</f>
        <v>0</v>
      </c>
      <c r="E120" s="3">
        <f>'原始数据表'!E120</f>
        <v>0</v>
      </c>
      <c r="F120" s="3">
        <f>'原始数据表'!F120</f>
        <v>0</v>
      </c>
      <c r="G120" s="3">
        <f>'原始数据表'!G120</f>
        <v>0</v>
      </c>
      <c r="H120" s="3">
        <f>'原始数据表'!H120</f>
        <v>0</v>
      </c>
      <c r="I120" s="3">
        <f>'原始数据表'!I120</f>
        <v>0</v>
      </c>
      <c r="J120" s="3">
        <f>'原始数据表'!J120</f>
        <v>0</v>
      </c>
      <c r="K120" s="3">
        <f t="shared" si="17"/>
        <v>0</v>
      </c>
      <c r="L120">
        <v>115</v>
      </c>
      <c r="M120" t="e">
        <f ca="1" t="shared" si="18"/>
        <v>#VALUE!</v>
      </c>
      <c r="N120" t="e">
        <f ca="1" t="shared" si="19"/>
        <v>#VALUE!</v>
      </c>
      <c r="O120" t="e">
        <f ca="1" t="shared" si="20"/>
        <v>#VALUE!</v>
      </c>
      <c r="P120" t="e">
        <f ca="1" t="shared" si="21"/>
        <v>#VALUE!</v>
      </c>
      <c r="Q120" t="e">
        <f ca="1" t="shared" si="22"/>
        <v>#VALUE!</v>
      </c>
      <c r="R120" t="e">
        <f ca="1" t="shared" si="23"/>
        <v>#VALUE!</v>
      </c>
      <c r="S120" t="e">
        <f ca="1" t="shared" si="24"/>
        <v>#VALUE!</v>
      </c>
      <c r="T120" t="e">
        <f ca="1" t="shared" si="25"/>
        <v>#VALUE!</v>
      </c>
      <c r="U120" t="e">
        <f ca="1" t="shared" si="26"/>
        <v>#VALUE!</v>
      </c>
      <c r="V120" t="e">
        <f ca="1" t="shared" si="27"/>
        <v>#VALUE!</v>
      </c>
      <c r="X120">
        <f>AVERAGE(B$6:B121)</f>
        <v>5.543103448275862</v>
      </c>
      <c r="Y120">
        <f>AVERAGE(C$6:C121)</f>
        <v>7.025862068965517</v>
      </c>
      <c r="Z120">
        <f>AVERAGE(D$6:D121)</f>
        <v>4.344827586206897</v>
      </c>
      <c r="AA120">
        <f>AVERAGE(E$6:E121)</f>
        <v>4.224137931034483</v>
      </c>
      <c r="AB120">
        <f>AVERAGE(F$6:F121)</f>
        <v>4.267241379310345</v>
      </c>
      <c r="AC120">
        <f>AVERAGE(G$6:G121)</f>
        <v>3.689655172413793</v>
      </c>
      <c r="AD120">
        <f>AVERAGE(H$6:H121)</f>
        <v>4.646551724137931</v>
      </c>
      <c r="AE120">
        <f>AVERAGE(I$6:I121)</f>
        <v>0</v>
      </c>
      <c r="AF120">
        <f>AVERAGE(J$6:J121)</f>
        <v>0</v>
      </c>
      <c r="AG120">
        <f>AVERAGE(K$6:K121)</f>
        <v>33.741379310344826</v>
      </c>
      <c r="AI120" t="e">
        <f>AVERAGE(M$6:M121)</f>
        <v>#VALUE!</v>
      </c>
      <c r="AJ120" t="e">
        <f>AVERAGE(N$6:N121)</f>
        <v>#VALUE!</v>
      </c>
      <c r="AK120" t="e">
        <f>AVERAGE(O$6:O121)</f>
        <v>#VALUE!</v>
      </c>
      <c r="AL120" t="e">
        <f>AVERAGE(P$6:P121)</f>
        <v>#VALUE!</v>
      </c>
      <c r="AM120" t="e">
        <f>AVERAGE(Q$6:Q121)</f>
        <v>#VALUE!</v>
      </c>
      <c r="AN120" t="e">
        <f>AVERAGE(R$6:R121)</f>
        <v>#VALUE!</v>
      </c>
      <c r="AO120" t="e">
        <f>AVERAGE(S$6:S121)</f>
        <v>#VALUE!</v>
      </c>
      <c r="AP120" t="e">
        <f>AVERAGE(T$6:T121)</f>
        <v>#VALUE!</v>
      </c>
      <c r="AQ120" t="e">
        <f>AVERAGE(U$6:U121)</f>
        <v>#VALUE!</v>
      </c>
      <c r="AR120" t="e">
        <f>AVERAGE(V$6:V121)</f>
        <v>#VALUE!</v>
      </c>
      <c r="AT120" s="16">
        <f>STDEVP(B$6:B121)</f>
        <v>6.004871932050919</v>
      </c>
      <c r="AU120" s="16">
        <f>STDEVP(C$6:C121)</f>
        <v>7.537791232889791</v>
      </c>
      <c r="AV120" s="16">
        <f>STDEVP(D$6:D121)</f>
        <v>4.686928720638116</v>
      </c>
      <c r="AW120" s="16">
        <f>STDEVP(E$6:E121)</f>
        <v>4.842495450475052</v>
      </c>
      <c r="AX120" s="16">
        <f>STDEVP(F$6:F121)</f>
        <v>4.9154186663878345</v>
      </c>
      <c r="AY120" s="16">
        <f>STDEVP(G$6:G121)</f>
        <v>4.020237154403414</v>
      </c>
      <c r="AZ120" s="16">
        <f>STDEVP(H$6:H121)</f>
        <v>5.176629029532016</v>
      </c>
      <c r="BA120" s="16">
        <f>STDEVP(I$6:I121)</f>
        <v>0</v>
      </c>
      <c r="BB120" s="16">
        <f>STDEVP(J$6:J121)</f>
        <v>0</v>
      </c>
      <c r="BC120" s="16">
        <f>STDEVP(K$6:K121)</f>
        <v>35.19921646112046</v>
      </c>
      <c r="BE120" s="39">
        <f t="shared" si="28"/>
        <v>61</v>
      </c>
      <c r="BF120" s="39">
        <f t="shared" si="29"/>
        <v>9</v>
      </c>
      <c r="BG120" s="39">
        <f t="shared" si="30"/>
        <v>23</v>
      </c>
      <c r="BH120" s="39">
        <f t="shared" si="31"/>
        <v>10</v>
      </c>
      <c r="BI120" s="39">
        <f t="shared" si="32"/>
        <v>6</v>
      </c>
      <c r="BJ120" s="39">
        <f t="shared" si="33"/>
        <v>6</v>
      </c>
    </row>
    <row r="121" spans="2:62" ht="14.25">
      <c r="B121" s="3">
        <f>'原始数据表'!B121</f>
        <v>0</v>
      </c>
      <c r="C121" s="3">
        <f>'原始数据表'!C121</f>
        <v>0</v>
      </c>
      <c r="D121" s="3">
        <f>'原始数据表'!D121</f>
        <v>0</v>
      </c>
      <c r="E121" s="3">
        <f>'原始数据表'!E121</f>
        <v>0</v>
      </c>
      <c r="F121" s="3">
        <f>'原始数据表'!F121</f>
        <v>0</v>
      </c>
      <c r="G121" s="3">
        <f>'原始数据表'!G121</f>
        <v>0</v>
      </c>
      <c r="H121" s="3">
        <f>'原始数据表'!H121</f>
        <v>0</v>
      </c>
      <c r="I121" s="3">
        <f>'原始数据表'!I121</f>
        <v>0</v>
      </c>
      <c r="J121" s="3">
        <f>'原始数据表'!J121</f>
        <v>0</v>
      </c>
      <c r="K121" s="3">
        <f t="shared" si="17"/>
        <v>0</v>
      </c>
      <c r="L121">
        <v>116</v>
      </c>
      <c r="M121" t="e">
        <f ca="1" t="shared" si="18"/>
        <v>#VALUE!</v>
      </c>
      <c r="N121" t="e">
        <f ca="1" t="shared" si="19"/>
        <v>#VALUE!</v>
      </c>
      <c r="O121" t="e">
        <f ca="1" t="shared" si="20"/>
        <v>#VALUE!</v>
      </c>
      <c r="P121" t="e">
        <f ca="1" t="shared" si="21"/>
        <v>#VALUE!</v>
      </c>
      <c r="Q121" t="e">
        <f ca="1" t="shared" si="22"/>
        <v>#VALUE!</v>
      </c>
      <c r="R121" t="e">
        <f ca="1" t="shared" si="23"/>
        <v>#VALUE!</v>
      </c>
      <c r="S121" t="e">
        <f ca="1" t="shared" si="24"/>
        <v>#VALUE!</v>
      </c>
      <c r="T121" t="e">
        <f ca="1" t="shared" si="25"/>
        <v>#VALUE!</v>
      </c>
      <c r="U121" t="e">
        <f ca="1" t="shared" si="26"/>
        <v>#VALUE!</v>
      </c>
      <c r="V121" t="e">
        <f ca="1" t="shared" si="27"/>
        <v>#VALUE!</v>
      </c>
      <c r="X121">
        <f>AVERAGE(B$6:B122)</f>
        <v>5.495726495726496</v>
      </c>
      <c r="Y121">
        <f>AVERAGE(C$6:C122)</f>
        <v>6.965811965811966</v>
      </c>
      <c r="Z121">
        <f>AVERAGE(D$6:D122)</f>
        <v>4.3076923076923075</v>
      </c>
      <c r="AA121">
        <f>AVERAGE(E$6:E122)</f>
        <v>4.188034188034188</v>
      </c>
      <c r="AB121">
        <f>AVERAGE(F$6:F122)</f>
        <v>4.230769230769231</v>
      </c>
      <c r="AC121">
        <f>AVERAGE(G$6:G122)</f>
        <v>3.658119658119658</v>
      </c>
      <c r="AD121">
        <f>AVERAGE(H$6:H122)</f>
        <v>4.6068376068376065</v>
      </c>
      <c r="AE121">
        <f>AVERAGE(I$6:I122)</f>
        <v>0</v>
      </c>
      <c r="AF121">
        <f>AVERAGE(J$6:J122)</f>
        <v>0</v>
      </c>
      <c r="AG121">
        <f>AVERAGE(K$6:K122)</f>
        <v>33.452991452991455</v>
      </c>
      <c r="AI121" t="e">
        <f>AVERAGE(M$6:M122)</f>
        <v>#VALUE!</v>
      </c>
      <c r="AJ121" t="e">
        <f>AVERAGE(N$6:N122)</f>
        <v>#VALUE!</v>
      </c>
      <c r="AK121" t="e">
        <f>AVERAGE(O$6:O122)</f>
        <v>#VALUE!</v>
      </c>
      <c r="AL121" t="e">
        <f>AVERAGE(P$6:P122)</f>
        <v>#VALUE!</v>
      </c>
      <c r="AM121" t="e">
        <f>AVERAGE(Q$6:Q122)</f>
        <v>#VALUE!</v>
      </c>
      <c r="AN121" t="e">
        <f>AVERAGE(R$6:R122)</f>
        <v>#VALUE!</v>
      </c>
      <c r="AO121" t="e">
        <f>AVERAGE(S$6:S122)</f>
        <v>#VALUE!</v>
      </c>
      <c r="AP121" t="e">
        <f>AVERAGE(T$6:T122)</f>
        <v>#VALUE!</v>
      </c>
      <c r="AQ121" t="e">
        <f>AVERAGE(U$6:U122)</f>
        <v>#VALUE!</v>
      </c>
      <c r="AR121" t="e">
        <f>AVERAGE(V$6:V122)</f>
        <v>#VALUE!</v>
      </c>
      <c r="AT121" s="16">
        <f>STDEVP(B$6:B122)</f>
        <v>6.0008887256676395</v>
      </c>
      <c r="AU121" s="16">
        <f>STDEVP(C$6:C122)</f>
        <v>7.533323830186454</v>
      </c>
      <c r="AV121" s="16">
        <f>STDEVP(D$6:D122)</f>
        <v>4.6839634368742695</v>
      </c>
      <c r="AW121" s="16">
        <f>STDEVP(E$6:E122)</f>
        <v>4.837410524239985</v>
      </c>
      <c r="AX121" s="16">
        <f>STDEVP(F$6:F122)</f>
        <v>4.910105775288689</v>
      </c>
      <c r="AY121" s="16">
        <f>STDEVP(G$6:G122)</f>
        <v>4.017403152316934</v>
      </c>
      <c r="AZ121" s="16">
        <f>STDEVP(H$6:H122)</f>
        <v>5.172176160822998</v>
      </c>
      <c r="BA121" s="16">
        <f>STDEVP(I$6:I122)</f>
        <v>0</v>
      </c>
      <c r="BB121" s="16">
        <f>STDEVP(J$6:J122)</f>
        <v>0</v>
      </c>
      <c r="BC121" s="16">
        <f>STDEVP(K$6:K122)</f>
        <v>35.185830414975</v>
      </c>
      <c r="BE121" s="39">
        <f t="shared" si="28"/>
        <v>62</v>
      </c>
      <c r="BF121" s="39">
        <f t="shared" si="29"/>
        <v>9</v>
      </c>
      <c r="BG121" s="39">
        <f t="shared" si="30"/>
        <v>23</v>
      </c>
      <c r="BH121" s="39">
        <f t="shared" si="31"/>
        <v>10</v>
      </c>
      <c r="BI121" s="39">
        <f t="shared" si="32"/>
        <v>6</v>
      </c>
      <c r="BJ121" s="39">
        <f t="shared" si="33"/>
        <v>6</v>
      </c>
    </row>
    <row r="122" spans="2:62" ht="14.25">
      <c r="B122" s="3">
        <f>'原始数据表'!B122</f>
        <v>0</v>
      </c>
      <c r="C122" s="3">
        <f>'原始数据表'!C122</f>
        <v>0</v>
      </c>
      <c r="D122" s="3">
        <f>'原始数据表'!D122</f>
        <v>0</v>
      </c>
      <c r="E122" s="3">
        <f>'原始数据表'!E122</f>
        <v>0</v>
      </c>
      <c r="F122" s="3">
        <f>'原始数据表'!F122</f>
        <v>0</v>
      </c>
      <c r="G122" s="3">
        <f>'原始数据表'!G122</f>
        <v>0</v>
      </c>
      <c r="H122" s="3">
        <f>'原始数据表'!H122</f>
        <v>0</v>
      </c>
      <c r="I122" s="3">
        <f>'原始数据表'!I122</f>
        <v>0</v>
      </c>
      <c r="J122" s="3">
        <f>'原始数据表'!J122</f>
        <v>0</v>
      </c>
      <c r="K122" s="3">
        <f t="shared" si="17"/>
        <v>0</v>
      </c>
      <c r="L122">
        <v>117</v>
      </c>
      <c r="M122" t="e">
        <f ca="1" t="shared" si="18"/>
        <v>#VALUE!</v>
      </c>
      <c r="N122" t="e">
        <f ca="1" t="shared" si="19"/>
        <v>#VALUE!</v>
      </c>
      <c r="O122" t="e">
        <f ca="1" t="shared" si="20"/>
        <v>#VALUE!</v>
      </c>
      <c r="P122" t="e">
        <f ca="1" t="shared" si="21"/>
        <v>#VALUE!</v>
      </c>
      <c r="Q122" t="e">
        <f ca="1" t="shared" si="22"/>
        <v>#VALUE!</v>
      </c>
      <c r="R122" t="e">
        <f ca="1" t="shared" si="23"/>
        <v>#VALUE!</v>
      </c>
      <c r="S122" t="e">
        <f ca="1" t="shared" si="24"/>
        <v>#VALUE!</v>
      </c>
      <c r="T122" t="e">
        <f ca="1" t="shared" si="25"/>
        <v>#VALUE!</v>
      </c>
      <c r="U122" t="e">
        <f ca="1" t="shared" si="26"/>
        <v>#VALUE!</v>
      </c>
      <c r="V122" t="e">
        <f ca="1" t="shared" si="27"/>
        <v>#VALUE!</v>
      </c>
      <c r="X122">
        <f>AVERAGE(B$6:B123)</f>
        <v>5.4491525423728815</v>
      </c>
      <c r="Y122">
        <f>AVERAGE(C$6:C123)</f>
        <v>6.906779661016949</v>
      </c>
      <c r="Z122">
        <f>AVERAGE(D$6:D123)</f>
        <v>4.271186440677966</v>
      </c>
      <c r="AA122">
        <f>AVERAGE(E$6:E123)</f>
        <v>4.1525423728813555</v>
      </c>
      <c r="AB122">
        <f>AVERAGE(F$6:F123)</f>
        <v>4.194915254237288</v>
      </c>
      <c r="AC122">
        <f>AVERAGE(G$6:G123)</f>
        <v>3.6271186440677967</v>
      </c>
      <c r="AD122">
        <f>AVERAGE(H$6:H123)</f>
        <v>4.567796610169491</v>
      </c>
      <c r="AE122">
        <f>AVERAGE(I$6:I123)</f>
        <v>0</v>
      </c>
      <c r="AF122">
        <f>AVERAGE(J$6:J123)</f>
        <v>0</v>
      </c>
      <c r="AG122">
        <f>AVERAGE(K$6:K123)</f>
        <v>33.16949152542373</v>
      </c>
      <c r="AI122" t="e">
        <f>AVERAGE(M$6:M123)</f>
        <v>#VALUE!</v>
      </c>
      <c r="AJ122" t="e">
        <f>AVERAGE(N$6:N123)</f>
        <v>#VALUE!</v>
      </c>
      <c r="AK122" t="e">
        <f>AVERAGE(O$6:O123)</f>
        <v>#VALUE!</v>
      </c>
      <c r="AL122" t="e">
        <f>AVERAGE(P$6:P123)</f>
        <v>#VALUE!</v>
      </c>
      <c r="AM122" t="e">
        <f>AVERAGE(Q$6:Q123)</f>
        <v>#VALUE!</v>
      </c>
      <c r="AN122" t="e">
        <f>AVERAGE(R$6:R123)</f>
        <v>#VALUE!</v>
      </c>
      <c r="AO122" t="e">
        <f>AVERAGE(S$6:S123)</f>
        <v>#VALUE!</v>
      </c>
      <c r="AP122" t="e">
        <f>AVERAGE(T$6:T123)</f>
        <v>#VALUE!</v>
      </c>
      <c r="AQ122" t="e">
        <f>AVERAGE(U$6:U123)</f>
        <v>#VALUE!</v>
      </c>
      <c r="AR122" t="e">
        <f>AVERAGE(V$6:V123)</f>
        <v>#VALUE!</v>
      </c>
      <c r="AT122" s="16">
        <f>STDEVP(B$6:B123)</f>
        <v>5.996605618417182</v>
      </c>
      <c r="AU122" s="16">
        <f>STDEVP(C$6:C123)</f>
        <v>7.528462701399668</v>
      </c>
      <c r="AV122" s="16">
        <f>STDEVP(D$6:D123)</f>
        <v>4.680759421488146</v>
      </c>
      <c r="AW122" s="16">
        <f>STDEVP(E$6:E123)</f>
        <v>4.832143642360803</v>
      </c>
      <c r="AX122" s="16">
        <f>STDEVP(F$6:F123)</f>
        <v>4.904612969710114</v>
      </c>
      <c r="AY122" s="16">
        <f>STDEVP(G$6:G123)</f>
        <v>4.0143737721509885</v>
      </c>
      <c r="AZ122" s="16">
        <f>STDEVP(H$6:H123)</f>
        <v>5.167497531522739</v>
      </c>
      <c r="BA122" s="16">
        <f>STDEVP(I$6:I123)</f>
        <v>0</v>
      </c>
      <c r="BB122" s="16">
        <f>STDEVP(J$6:J123)</f>
        <v>0</v>
      </c>
      <c r="BC122" s="16">
        <f>STDEVP(K$6:K123)</f>
        <v>35.170361435024624</v>
      </c>
      <c r="BE122" s="39">
        <f t="shared" si="28"/>
        <v>63</v>
      </c>
      <c r="BF122" s="39">
        <f t="shared" si="29"/>
        <v>9</v>
      </c>
      <c r="BG122" s="39">
        <f t="shared" si="30"/>
        <v>23</v>
      </c>
      <c r="BH122" s="39">
        <f t="shared" si="31"/>
        <v>10</v>
      </c>
      <c r="BI122" s="39">
        <f t="shared" si="32"/>
        <v>6</v>
      </c>
      <c r="BJ122" s="39">
        <f t="shared" si="33"/>
        <v>6</v>
      </c>
    </row>
    <row r="123" spans="2:62" ht="14.25">
      <c r="B123" s="3">
        <f>'原始数据表'!B123</f>
        <v>0</v>
      </c>
      <c r="C123" s="3">
        <f>'原始数据表'!C123</f>
        <v>0</v>
      </c>
      <c r="D123" s="3">
        <f>'原始数据表'!D123</f>
        <v>0</v>
      </c>
      <c r="E123" s="3">
        <f>'原始数据表'!E123</f>
        <v>0</v>
      </c>
      <c r="F123" s="3">
        <f>'原始数据表'!F123</f>
        <v>0</v>
      </c>
      <c r="G123" s="3">
        <f>'原始数据表'!G123</f>
        <v>0</v>
      </c>
      <c r="H123" s="3">
        <f>'原始数据表'!H123</f>
        <v>0</v>
      </c>
      <c r="I123" s="3">
        <f>'原始数据表'!I123</f>
        <v>0</v>
      </c>
      <c r="J123" s="3">
        <f>'原始数据表'!J123</f>
        <v>0</v>
      </c>
      <c r="K123" s="3">
        <f t="shared" si="17"/>
        <v>0</v>
      </c>
      <c r="L123">
        <v>118</v>
      </c>
      <c r="M123" t="e">
        <f ca="1" t="shared" si="18"/>
        <v>#VALUE!</v>
      </c>
      <c r="N123" t="e">
        <f ca="1" t="shared" si="19"/>
        <v>#VALUE!</v>
      </c>
      <c r="O123" t="e">
        <f ca="1" t="shared" si="20"/>
        <v>#VALUE!</v>
      </c>
      <c r="P123" t="e">
        <f ca="1" t="shared" si="21"/>
        <v>#VALUE!</v>
      </c>
      <c r="Q123" t="e">
        <f ca="1" t="shared" si="22"/>
        <v>#VALUE!</v>
      </c>
      <c r="R123" t="e">
        <f ca="1" t="shared" si="23"/>
        <v>#VALUE!</v>
      </c>
      <c r="S123" t="e">
        <f ca="1" t="shared" si="24"/>
        <v>#VALUE!</v>
      </c>
      <c r="T123" t="e">
        <f ca="1" t="shared" si="25"/>
        <v>#VALUE!</v>
      </c>
      <c r="U123" t="e">
        <f ca="1" t="shared" si="26"/>
        <v>#VALUE!</v>
      </c>
      <c r="V123" t="e">
        <f ca="1" t="shared" si="27"/>
        <v>#VALUE!</v>
      </c>
      <c r="X123">
        <f>AVERAGE(B$6:B124)</f>
        <v>5.4033613445378155</v>
      </c>
      <c r="Y123">
        <f>AVERAGE(C$6:C124)</f>
        <v>6.848739495798319</v>
      </c>
      <c r="Z123">
        <f>AVERAGE(D$6:D124)</f>
        <v>4.235294117647059</v>
      </c>
      <c r="AA123">
        <f>AVERAGE(E$6:E124)</f>
        <v>4.117647058823529</v>
      </c>
      <c r="AB123">
        <f>AVERAGE(F$6:F124)</f>
        <v>4.159663865546219</v>
      </c>
      <c r="AC123">
        <f>AVERAGE(G$6:G124)</f>
        <v>3.596638655462185</v>
      </c>
      <c r="AD123">
        <f>AVERAGE(H$6:H124)</f>
        <v>4.529411764705882</v>
      </c>
      <c r="AE123">
        <f>AVERAGE(I$6:I124)</f>
        <v>0</v>
      </c>
      <c r="AF123">
        <f>AVERAGE(J$6:J124)</f>
        <v>0</v>
      </c>
      <c r="AG123">
        <f>AVERAGE(K$6:K124)</f>
        <v>32.890756302521005</v>
      </c>
      <c r="AI123" t="e">
        <f>AVERAGE(M$6:M124)</f>
        <v>#VALUE!</v>
      </c>
      <c r="AJ123" t="e">
        <f>AVERAGE(N$6:N124)</f>
        <v>#VALUE!</v>
      </c>
      <c r="AK123" t="e">
        <f>AVERAGE(O$6:O124)</f>
        <v>#VALUE!</v>
      </c>
      <c r="AL123" t="e">
        <f>AVERAGE(P$6:P124)</f>
        <v>#VALUE!</v>
      </c>
      <c r="AM123" t="e">
        <f>AVERAGE(Q$6:Q124)</f>
        <v>#VALUE!</v>
      </c>
      <c r="AN123" t="e">
        <f>AVERAGE(R$6:R124)</f>
        <v>#VALUE!</v>
      </c>
      <c r="AO123" t="e">
        <f>AVERAGE(S$6:S124)</f>
        <v>#VALUE!</v>
      </c>
      <c r="AP123" t="e">
        <f>AVERAGE(T$6:T124)</f>
        <v>#VALUE!</v>
      </c>
      <c r="AQ123" t="e">
        <f>AVERAGE(U$6:U124)</f>
        <v>#VALUE!</v>
      </c>
      <c r="AR123" t="e">
        <f>AVERAGE(V$6:V124)</f>
        <v>#VALUE!</v>
      </c>
      <c r="AT123" s="16">
        <f>STDEVP(B$6:B124)</f>
        <v>5.992038594375787</v>
      </c>
      <c r="AU123" s="16">
        <f>STDEVP(C$6:C124)</f>
        <v>7.523228628678279</v>
      </c>
      <c r="AV123" s="16">
        <f>STDEVP(D$6:D124)</f>
        <v>4.677329343486985</v>
      </c>
      <c r="AW123" s="16">
        <f>STDEVP(E$6:E124)</f>
        <v>4.826705246780465</v>
      </c>
      <c r="AX123" s="16">
        <f>STDEVP(F$6:F124)</f>
        <v>4.898950656423522</v>
      </c>
      <c r="AY123" s="16">
        <f>STDEVP(G$6:G124)</f>
        <v>4.011159491477343</v>
      </c>
      <c r="AZ123" s="16">
        <f>STDEVP(H$6:H124)</f>
        <v>5.162605572057069</v>
      </c>
      <c r="BA123" s="16">
        <f>STDEVP(I$6:I124)</f>
        <v>0</v>
      </c>
      <c r="BB123" s="16">
        <f>STDEVP(J$6:J124)</f>
        <v>0</v>
      </c>
      <c r="BC123" s="16">
        <f>STDEVP(K$6:K124)</f>
        <v>35.15291682937393</v>
      </c>
      <c r="BE123" s="39">
        <f t="shared" si="28"/>
        <v>64</v>
      </c>
      <c r="BF123" s="39">
        <f t="shared" si="29"/>
        <v>9</v>
      </c>
      <c r="BG123" s="39">
        <f t="shared" si="30"/>
        <v>23</v>
      </c>
      <c r="BH123" s="39">
        <f t="shared" si="31"/>
        <v>10</v>
      </c>
      <c r="BI123" s="39">
        <f t="shared" si="32"/>
        <v>6</v>
      </c>
      <c r="BJ123" s="39">
        <f t="shared" si="33"/>
        <v>6</v>
      </c>
    </row>
    <row r="124" spans="2:62" ht="14.25">
      <c r="B124" s="3">
        <f>'原始数据表'!B124</f>
        <v>0</v>
      </c>
      <c r="C124" s="3">
        <f>'原始数据表'!C124</f>
        <v>0</v>
      </c>
      <c r="D124" s="3">
        <f>'原始数据表'!D124</f>
        <v>0</v>
      </c>
      <c r="E124" s="3">
        <f>'原始数据表'!E124</f>
        <v>0</v>
      </c>
      <c r="F124" s="3">
        <f>'原始数据表'!F124</f>
        <v>0</v>
      </c>
      <c r="G124" s="3">
        <f>'原始数据表'!G124</f>
        <v>0</v>
      </c>
      <c r="H124" s="3">
        <f>'原始数据表'!H124</f>
        <v>0</v>
      </c>
      <c r="I124" s="3">
        <f>'原始数据表'!I124</f>
        <v>0</v>
      </c>
      <c r="J124" s="3">
        <f>'原始数据表'!J124</f>
        <v>0</v>
      </c>
      <c r="K124" s="3">
        <f t="shared" si="17"/>
        <v>0</v>
      </c>
      <c r="L124">
        <v>119</v>
      </c>
      <c r="M124" t="e">
        <f ca="1" t="shared" si="18"/>
        <v>#VALUE!</v>
      </c>
      <c r="N124" t="e">
        <f ca="1" t="shared" si="19"/>
        <v>#VALUE!</v>
      </c>
      <c r="O124" t="e">
        <f ca="1" t="shared" si="20"/>
        <v>#VALUE!</v>
      </c>
      <c r="P124" t="e">
        <f ca="1" t="shared" si="21"/>
        <v>#VALUE!</v>
      </c>
      <c r="Q124" t="e">
        <f ca="1" t="shared" si="22"/>
        <v>#VALUE!</v>
      </c>
      <c r="R124" t="e">
        <f ca="1" t="shared" si="23"/>
        <v>#VALUE!</v>
      </c>
      <c r="S124" t="e">
        <f ca="1" t="shared" si="24"/>
        <v>#VALUE!</v>
      </c>
      <c r="T124" t="e">
        <f ca="1" t="shared" si="25"/>
        <v>#VALUE!</v>
      </c>
      <c r="U124" t="e">
        <f ca="1" t="shared" si="26"/>
        <v>#VALUE!</v>
      </c>
      <c r="V124" t="e">
        <f ca="1" t="shared" si="27"/>
        <v>#VALUE!</v>
      </c>
      <c r="X124">
        <f>AVERAGE(B$6:B125)</f>
        <v>5.358333333333333</v>
      </c>
      <c r="Y124">
        <f>AVERAGE(C$6:C125)</f>
        <v>6.791666666666667</v>
      </c>
      <c r="Z124">
        <f>AVERAGE(D$6:D125)</f>
        <v>4.2</v>
      </c>
      <c r="AA124">
        <f>AVERAGE(E$6:E125)</f>
        <v>4.083333333333333</v>
      </c>
      <c r="AB124">
        <f>AVERAGE(F$6:F125)</f>
        <v>4.125</v>
      </c>
      <c r="AC124">
        <f>AVERAGE(G$6:G125)</f>
        <v>3.566666666666667</v>
      </c>
      <c r="AD124">
        <f>AVERAGE(H$6:H125)</f>
        <v>4.491666666666666</v>
      </c>
      <c r="AE124">
        <f>AVERAGE(I$6:I125)</f>
        <v>0</v>
      </c>
      <c r="AF124">
        <f>AVERAGE(J$6:J125)</f>
        <v>0</v>
      </c>
      <c r="AG124">
        <f>AVERAGE(K$6:K125)</f>
        <v>32.61666666666667</v>
      </c>
      <c r="AI124" t="e">
        <f>AVERAGE(M$6:M125)</f>
        <v>#VALUE!</v>
      </c>
      <c r="AJ124" t="e">
        <f>AVERAGE(N$6:N125)</f>
        <v>#VALUE!</v>
      </c>
      <c r="AK124" t="e">
        <f>AVERAGE(O$6:O125)</f>
        <v>#VALUE!</v>
      </c>
      <c r="AL124" t="e">
        <f>AVERAGE(P$6:P125)</f>
        <v>#VALUE!</v>
      </c>
      <c r="AM124" t="e">
        <f>AVERAGE(Q$6:Q125)</f>
        <v>#VALUE!</v>
      </c>
      <c r="AN124" t="e">
        <f>AVERAGE(R$6:R125)</f>
        <v>#VALUE!</v>
      </c>
      <c r="AO124" t="e">
        <f>AVERAGE(S$6:S125)</f>
        <v>#VALUE!</v>
      </c>
      <c r="AP124" t="e">
        <f>AVERAGE(T$6:T125)</f>
        <v>#VALUE!</v>
      </c>
      <c r="AQ124" t="e">
        <f>AVERAGE(U$6:U125)</f>
        <v>#VALUE!</v>
      </c>
      <c r="AR124" t="e">
        <f>AVERAGE(V$6:V125)</f>
        <v>#VALUE!</v>
      </c>
      <c r="AT124" s="16">
        <f>STDEVP(B$6:B125)</f>
        <v>5.987202787798508</v>
      </c>
      <c r="AU124" s="16">
        <f>STDEVP(C$6:C125)</f>
        <v>7.517641289364342</v>
      </c>
      <c r="AV124" s="16">
        <f>STDEVP(D$6:D125)</f>
        <v>4.6736851983561465</v>
      </c>
      <c r="AW124" s="16">
        <f>STDEVP(E$6:E125)</f>
        <v>4.821105221373576</v>
      </c>
      <c r="AX124" s="16">
        <f>STDEVP(F$6:F125)</f>
        <v>4.8931286855480645</v>
      </c>
      <c r="AY124" s="16">
        <f>STDEVP(G$6:G125)</f>
        <v>4.007770230717103</v>
      </c>
      <c r="AZ124" s="16">
        <f>STDEVP(H$6:H125)</f>
        <v>5.157512050936532</v>
      </c>
      <c r="BA124" s="16">
        <f>STDEVP(I$6:I125)</f>
        <v>0</v>
      </c>
      <c r="BB124" s="16">
        <f>STDEVP(J$6:J125)</f>
        <v>0</v>
      </c>
      <c r="BC124" s="16">
        <f>STDEVP(K$6:K125)</f>
        <v>35.133598196345076</v>
      </c>
      <c r="BE124" s="39">
        <f t="shared" si="28"/>
        <v>65</v>
      </c>
      <c r="BF124" s="39">
        <f t="shared" si="29"/>
        <v>9</v>
      </c>
      <c r="BG124" s="39">
        <f t="shared" si="30"/>
        <v>23</v>
      </c>
      <c r="BH124" s="39">
        <f t="shared" si="31"/>
        <v>10</v>
      </c>
      <c r="BI124" s="39">
        <f t="shared" si="32"/>
        <v>6</v>
      </c>
      <c r="BJ124" s="39">
        <f t="shared" si="33"/>
        <v>6</v>
      </c>
    </row>
    <row r="125" spans="2:62" ht="14.25">
      <c r="B125" s="3">
        <f>'原始数据表'!B125</f>
        <v>0</v>
      </c>
      <c r="C125" s="3">
        <f>'原始数据表'!C125</f>
        <v>0</v>
      </c>
      <c r="D125" s="3">
        <f>'原始数据表'!D125</f>
        <v>0</v>
      </c>
      <c r="E125" s="3">
        <f>'原始数据表'!E125</f>
        <v>0</v>
      </c>
      <c r="F125" s="3">
        <f>'原始数据表'!F125</f>
        <v>0</v>
      </c>
      <c r="G125" s="3">
        <f>'原始数据表'!G125</f>
        <v>0</v>
      </c>
      <c r="H125" s="3">
        <f>'原始数据表'!H125</f>
        <v>0</v>
      </c>
      <c r="I125" s="3">
        <f>'原始数据表'!I125</f>
        <v>0</v>
      </c>
      <c r="J125" s="3">
        <f>'原始数据表'!J125</f>
        <v>0</v>
      </c>
      <c r="K125" s="3">
        <f t="shared" si="17"/>
        <v>0</v>
      </c>
      <c r="L125">
        <v>120</v>
      </c>
      <c r="M125" t="e">
        <f ca="1" t="shared" si="18"/>
        <v>#VALUE!</v>
      </c>
      <c r="N125" t="e">
        <f ca="1" t="shared" si="19"/>
        <v>#VALUE!</v>
      </c>
      <c r="O125" t="e">
        <f ca="1" t="shared" si="20"/>
        <v>#VALUE!</v>
      </c>
      <c r="P125" t="e">
        <f ca="1" t="shared" si="21"/>
        <v>#VALUE!</v>
      </c>
      <c r="Q125" t="e">
        <f ca="1" t="shared" si="22"/>
        <v>#VALUE!</v>
      </c>
      <c r="R125" t="e">
        <f ca="1" t="shared" si="23"/>
        <v>#VALUE!</v>
      </c>
      <c r="S125" t="e">
        <f ca="1" t="shared" si="24"/>
        <v>#VALUE!</v>
      </c>
      <c r="T125" t="e">
        <f ca="1" t="shared" si="25"/>
        <v>#VALUE!</v>
      </c>
      <c r="U125" t="e">
        <f ca="1" t="shared" si="26"/>
        <v>#VALUE!</v>
      </c>
      <c r="V125" t="e">
        <f ca="1" t="shared" si="27"/>
        <v>#VALUE!</v>
      </c>
      <c r="X125">
        <f>AVERAGE(B$6:B126)</f>
        <v>5.31404958677686</v>
      </c>
      <c r="Y125">
        <f>AVERAGE(C$6:C126)</f>
        <v>6.735537190082645</v>
      </c>
      <c r="Z125">
        <f>AVERAGE(D$6:D126)</f>
        <v>4.1652892561983474</v>
      </c>
      <c r="AA125">
        <f>AVERAGE(E$6:E126)</f>
        <v>4.049586776859504</v>
      </c>
      <c r="AB125">
        <f>AVERAGE(F$6:F126)</f>
        <v>4.090909090909091</v>
      </c>
      <c r="AC125">
        <f>AVERAGE(G$6:G126)</f>
        <v>3.5371900826446283</v>
      </c>
      <c r="AD125">
        <f>AVERAGE(H$6:H126)</f>
        <v>4.454545454545454</v>
      </c>
      <c r="AE125">
        <f>AVERAGE(I$6:I126)</f>
        <v>0</v>
      </c>
      <c r="AF125">
        <f>AVERAGE(J$6:J126)</f>
        <v>0</v>
      </c>
      <c r="AG125">
        <f>AVERAGE(K$6:K126)</f>
        <v>32.34710743801653</v>
      </c>
      <c r="AI125" t="e">
        <f>AVERAGE(M$6:M126)</f>
        <v>#VALUE!</v>
      </c>
      <c r="AJ125" t="e">
        <f>AVERAGE(N$6:N126)</f>
        <v>#VALUE!</v>
      </c>
      <c r="AK125" t="e">
        <f>AVERAGE(O$6:O126)</f>
        <v>#VALUE!</v>
      </c>
      <c r="AL125" t="e">
        <f>AVERAGE(P$6:P126)</f>
        <v>#VALUE!</v>
      </c>
      <c r="AM125" t="e">
        <f>AVERAGE(Q$6:Q126)</f>
        <v>#VALUE!</v>
      </c>
      <c r="AN125" t="e">
        <f>AVERAGE(R$6:R126)</f>
        <v>#VALUE!</v>
      </c>
      <c r="AO125" t="e">
        <f>AVERAGE(S$6:S126)</f>
        <v>#VALUE!</v>
      </c>
      <c r="AP125" t="e">
        <f>AVERAGE(T$6:T126)</f>
        <v>#VALUE!</v>
      </c>
      <c r="AQ125" t="e">
        <f>AVERAGE(U$6:U126)</f>
        <v>#VALUE!</v>
      </c>
      <c r="AR125" t="e">
        <f>AVERAGE(V$6:V126)</f>
        <v>#VALUE!</v>
      </c>
      <c r="AT125" s="16">
        <f>STDEVP(B$6:B126)</f>
        <v>5.982112534690938</v>
      </c>
      <c r="AU125" s="16">
        <f>STDEVP(C$6:C126)</f>
        <v>7.511719323215269</v>
      </c>
      <c r="AV125" s="16">
        <f>STDEVP(D$6:D126)</f>
        <v>4.669838348978158</v>
      </c>
      <c r="AW125" s="16">
        <f>STDEVP(E$6:E126)</f>
        <v>4.815352925403161</v>
      </c>
      <c r="AX125" s="16">
        <f>STDEVP(F$6:F126)</f>
        <v>4.887156383896587</v>
      </c>
      <c r="AY125" s="16">
        <f>STDEVP(G$6:G126)</f>
        <v>4.004215386901039</v>
      </c>
      <c r="AZ125" s="16">
        <f>STDEVP(H$6:H126)</f>
        <v>5.152228114656275</v>
      </c>
      <c r="BA125" s="16">
        <f>STDEVP(I$6:I126)</f>
        <v>0</v>
      </c>
      <c r="BB125" s="16">
        <f>STDEVP(J$6:J126)</f>
        <v>0</v>
      </c>
      <c r="BC125" s="16">
        <f>STDEVP(K$6:K126)</f>
        <v>35.112501774856256</v>
      </c>
      <c r="BE125" s="39">
        <f t="shared" si="28"/>
        <v>66</v>
      </c>
      <c r="BF125" s="39">
        <f t="shared" si="29"/>
        <v>9</v>
      </c>
      <c r="BG125" s="39">
        <f t="shared" si="30"/>
        <v>23</v>
      </c>
      <c r="BH125" s="39">
        <f t="shared" si="31"/>
        <v>10</v>
      </c>
      <c r="BI125" s="39">
        <f t="shared" si="32"/>
        <v>6</v>
      </c>
      <c r="BJ125" s="39">
        <f t="shared" si="33"/>
        <v>6</v>
      </c>
    </row>
    <row r="126" spans="2:62" ht="14.25">
      <c r="B126" s="3">
        <f>'原始数据表'!B126</f>
        <v>0</v>
      </c>
      <c r="C126" s="3">
        <f>'原始数据表'!C126</f>
        <v>0</v>
      </c>
      <c r="D126" s="3">
        <f>'原始数据表'!D126</f>
        <v>0</v>
      </c>
      <c r="E126" s="3">
        <f>'原始数据表'!E126</f>
        <v>0</v>
      </c>
      <c r="F126" s="3">
        <f>'原始数据表'!F126</f>
        <v>0</v>
      </c>
      <c r="G126" s="3">
        <f>'原始数据表'!G126</f>
        <v>0</v>
      </c>
      <c r="H126" s="3">
        <f>'原始数据表'!H126</f>
        <v>0</v>
      </c>
      <c r="I126" s="3">
        <f>'原始数据表'!I126</f>
        <v>0</v>
      </c>
      <c r="J126" s="3">
        <f>'原始数据表'!J126</f>
        <v>0</v>
      </c>
      <c r="K126" s="3">
        <f t="shared" si="17"/>
        <v>0</v>
      </c>
      <c r="L126">
        <v>121</v>
      </c>
      <c r="M126" t="e">
        <f ca="1" t="shared" si="18"/>
        <v>#VALUE!</v>
      </c>
      <c r="N126" t="e">
        <f ca="1" t="shared" si="19"/>
        <v>#VALUE!</v>
      </c>
      <c r="O126" t="e">
        <f ca="1" t="shared" si="20"/>
        <v>#VALUE!</v>
      </c>
      <c r="P126" t="e">
        <f ca="1" t="shared" si="21"/>
        <v>#VALUE!</v>
      </c>
      <c r="Q126" t="e">
        <f ca="1" t="shared" si="22"/>
        <v>#VALUE!</v>
      </c>
      <c r="R126" t="e">
        <f ca="1" t="shared" si="23"/>
        <v>#VALUE!</v>
      </c>
      <c r="S126" t="e">
        <f ca="1" t="shared" si="24"/>
        <v>#VALUE!</v>
      </c>
      <c r="T126" t="e">
        <f ca="1" t="shared" si="25"/>
        <v>#VALUE!</v>
      </c>
      <c r="U126" t="e">
        <f ca="1" t="shared" si="26"/>
        <v>#VALUE!</v>
      </c>
      <c r="V126" t="e">
        <f ca="1" t="shared" si="27"/>
        <v>#VALUE!</v>
      </c>
      <c r="X126">
        <f>AVERAGE(B$6:B127)</f>
        <v>5.270491803278689</v>
      </c>
      <c r="Y126">
        <f>AVERAGE(C$6:C127)</f>
        <v>6.680327868852459</v>
      </c>
      <c r="Z126">
        <f>AVERAGE(D$6:D127)</f>
        <v>4.131147540983607</v>
      </c>
      <c r="AA126">
        <f>AVERAGE(E$6:E127)</f>
        <v>4.016393442622951</v>
      </c>
      <c r="AB126">
        <f>AVERAGE(F$6:F127)</f>
        <v>4.057377049180328</v>
      </c>
      <c r="AC126">
        <f>AVERAGE(G$6:G127)</f>
        <v>3.5081967213114753</v>
      </c>
      <c r="AD126">
        <f>AVERAGE(H$6:H127)</f>
        <v>4.418032786885246</v>
      </c>
      <c r="AE126">
        <f>AVERAGE(I$6:I127)</f>
        <v>0</v>
      </c>
      <c r="AF126">
        <f>AVERAGE(J$6:J127)</f>
        <v>0</v>
      </c>
      <c r="AG126">
        <f>AVERAGE(K$6:K127)</f>
        <v>32.08196721311475</v>
      </c>
      <c r="AI126" t="e">
        <f>AVERAGE(M$6:M127)</f>
        <v>#VALUE!</v>
      </c>
      <c r="AJ126" t="e">
        <f>AVERAGE(N$6:N127)</f>
        <v>#VALUE!</v>
      </c>
      <c r="AK126" t="e">
        <f>AVERAGE(O$6:O127)</f>
        <v>#VALUE!</v>
      </c>
      <c r="AL126" t="e">
        <f>AVERAGE(P$6:P127)</f>
        <v>#VALUE!</v>
      </c>
      <c r="AM126" t="e">
        <f>AVERAGE(Q$6:Q127)</f>
        <v>#VALUE!</v>
      </c>
      <c r="AN126" t="e">
        <f>AVERAGE(R$6:R127)</f>
        <v>#VALUE!</v>
      </c>
      <c r="AO126" t="e">
        <f>AVERAGE(S$6:S127)</f>
        <v>#VALUE!</v>
      </c>
      <c r="AP126" t="e">
        <f>AVERAGE(T$6:T127)</f>
        <v>#VALUE!</v>
      </c>
      <c r="AQ126" t="e">
        <f>AVERAGE(U$6:U127)</f>
        <v>#VALUE!</v>
      </c>
      <c r="AR126" t="e">
        <f>AVERAGE(V$6:V127)</f>
        <v>#VALUE!</v>
      </c>
      <c r="AT126" s="16">
        <f>STDEVP(B$6:B127)</f>
        <v>5.976781420762529</v>
      </c>
      <c r="AU126" s="16">
        <f>STDEVP(C$6:C127)</f>
        <v>7.505480394889842</v>
      </c>
      <c r="AV126" s="16">
        <f>STDEVP(D$6:D127)</f>
        <v>4.665799563675618</v>
      </c>
      <c r="AW126" s="16">
        <f>STDEVP(E$6:E127)</f>
        <v>4.809457224679576</v>
      </c>
      <c r="AX126" s="16">
        <f>STDEVP(F$6:F127)</f>
        <v>4.881042586034911</v>
      </c>
      <c r="AY126" s="16">
        <f>STDEVP(G$6:G127)</f>
        <v>4.000503865066935</v>
      </c>
      <c r="AZ126" s="16">
        <f>STDEVP(H$6:H127)</f>
        <v>5.146764324827635</v>
      </c>
      <c r="BA126" s="16">
        <f>STDEVP(I$6:I127)</f>
        <v>0</v>
      </c>
      <c r="BB126" s="16">
        <f>STDEVP(J$6:J127)</f>
        <v>0</v>
      </c>
      <c r="BC126" s="16">
        <f>STDEVP(K$6:K127)</f>
        <v>35.08971876979334</v>
      </c>
      <c r="BE126" s="39">
        <f t="shared" si="28"/>
        <v>67</v>
      </c>
      <c r="BF126" s="39">
        <f t="shared" si="29"/>
        <v>9</v>
      </c>
      <c r="BG126" s="39">
        <f t="shared" si="30"/>
        <v>23</v>
      </c>
      <c r="BH126" s="39">
        <f t="shared" si="31"/>
        <v>10</v>
      </c>
      <c r="BI126" s="39">
        <f t="shared" si="32"/>
        <v>6</v>
      </c>
      <c r="BJ126" s="39">
        <f t="shared" si="33"/>
        <v>6</v>
      </c>
    </row>
    <row r="127" spans="2:62" ht="14.25">
      <c r="B127" s="3">
        <f>'原始数据表'!B127</f>
        <v>0</v>
      </c>
      <c r="C127" s="3">
        <f>'原始数据表'!C127</f>
        <v>0</v>
      </c>
      <c r="D127" s="3">
        <f>'原始数据表'!D127</f>
        <v>0</v>
      </c>
      <c r="E127" s="3">
        <f>'原始数据表'!E127</f>
        <v>0</v>
      </c>
      <c r="F127" s="3">
        <f>'原始数据表'!F127</f>
        <v>0</v>
      </c>
      <c r="G127" s="3">
        <f>'原始数据表'!G127</f>
        <v>0</v>
      </c>
      <c r="H127" s="3">
        <f>'原始数据表'!H127</f>
        <v>0</v>
      </c>
      <c r="I127" s="3">
        <f>'原始数据表'!I127</f>
        <v>0</v>
      </c>
      <c r="J127" s="3">
        <f>'原始数据表'!J127</f>
        <v>0</v>
      </c>
      <c r="K127" s="3">
        <f t="shared" si="17"/>
        <v>0</v>
      </c>
      <c r="L127">
        <v>122</v>
      </c>
      <c r="M127" t="e">
        <f ca="1" t="shared" si="18"/>
        <v>#VALUE!</v>
      </c>
      <c r="N127" t="e">
        <f ca="1" t="shared" si="19"/>
        <v>#VALUE!</v>
      </c>
      <c r="O127" t="e">
        <f ca="1" t="shared" si="20"/>
        <v>#VALUE!</v>
      </c>
      <c r="P127" t="e">
        <f ca="1" t="shared" si="21"/>
        <v>#VALUE!</v>
      </c>
      <c r="Q127" t="e">
        <f ca="1" t="shared" si="22"/>
        <v>#VALUE!</v>
      </c>
      <c r="R127" t="e">
        <f ca="1" t="shared" si="23"/>
        <v>#VALUE!</v>
      </c>
      <c r="S127" t="e">
        <f ca="1" t="shared" si="24"/>
        <v>#VALUE!</v>
      </c>
      <c r="T127" t="e">
        <f ca="1" t="shared" si="25"/>
        <v>#VALUE!</v>
      </c>
      <c r="U127" t="e">
        <f ca="1" t="shared" si="26"/>
        <v>#VALUE!</v>
      </c>
      <c r="V127" t="e">
        <f ca="1" t="shared" si="27"/>
        <v>#VALUE!</v>
      </c>
      <c r="X127">
        <f>AVERAGE(B$6:B128)</f>
        <v>5.227642276422764</v>
      </c>
      <c r="Y127">
        <f>AVERAGE(C$6:C128)</f>
        <v>6.626016260162602</v>
      </c>
      <c r="Z127">
        <f>AVERAGE(D$6:D128)</f>
        <v>4.097560975609756</v>
      </c>
      <c r="AA127">
        <f>AVERAGE(E$6:E128)</f>
        <v>3.983739837398374</v>
      </c>
      <c r="AB127">
        <f>AVERAGE(F$6:F128)</f>
        <v>4.024390243902439</v>
      </c>
      <c r="AC127">
        <f>AVERAGE(G$6:G128)</f>
        <v>3.4796747967479673</v>
      </c>
      <c r="AD127">
        <f>AVERAGE(H$6:H128)</f>
        <v>4.382113821138211</v>
      </c>
      <c r="AE127">
        <f>AVERAGE(I$6:I128)</f>
        <v>0</v>
      </c>
      <c r="AF127">
        <f>AVERAGE(J$6:J128)</f>
        <v>0</v>
      </c>
      <c r="AG127">
        <f>AVERAGE(K$6:K128)</f>
        <v>31.821138211382113</v>
      </c>
      <c r="AI127" t="e">
        <f>AVERAGE(M$6:M128)</f>
        <v>#VALUE!</v>
      </c>
      <c r="AJ127" t="e">
        <f>AVERAGE(N$6:N128)</f>
        <v>#VALUE!</v>
      </c>
      <c r="AK127" t="e">
        <f>AVERAGE(O$6:O128)</f>
        <v>#VALUE!</v>
      </c>
      <c r="AL127" t="e">
        <f>AVERAGE(P$6:P128)</f>
        <v>#VALUE!</v>
      </c>
      <c r="AM127" t="e">
        <f>AVERAGE(Q$6:Q128)</f>
        <v>#VALUE!</v>
      </c>
      <c r="AN127" t="e">
        <f>AVERAGE(R$6:R128)</f>
        <v>#VALUE!</v>
      </c>
      <c r="AO127" t="e">
        <f>AVERAGE(S$6:S128)</f>
        <v>#VALUE!</v>
      </c>
      <c r="AP127" t="e">
        <f>AVERAGE(T$6:T128)</f>
        <v>#VALUE!</v>
      </c>
      <c r="AQ127" t="e">
        <f>AVERAGE(U$6:U128)</f>
        <v>#VALUE!</v>
      </c>
      <c r="AR127" t="e">
        <f>AVERAGE(V$6:V128)</f>
        <v>#VALUE!</v>
      </c>
      <c r="AT127" s="16">
        <f>STDEVP(B$6:B128)</f>
        <v>5.971222326053167</v>
      </c>
      <c r="AU127" s="16">
        <f>STDEVP(C$6:C128)</f>
        <v>7.498941252081832</v>
      </c>
      <c r="AV127" s="16">
        <f>STDEVP(D$6:D128)</f>
        <v>4.661579051610308</v>
      </c>
      <c r="AW127" s="16">
        <f>STDEVP(E$6:E128)</f>
        <v>4.803426520601672</v>
      </c>
      <c r="AX127" s="16">
        <f>STDEVP(F$6:F128)</f>
        <v>4.874795663233363</v>
      </c>
      <c r="AY127" s="16">
        <f>STDEVP(G$6:G128)</f>
        <v>3.9966441074838177</v>
      </c>
      <c r="AZ127" s="16">
        <f>STDEVP(H$6:H128)</f>
        <v>5.141130692761358</v>
      </c>
      <c r="BA127" s="16">
        <f>STDEVP(I$6:I128)</f>
        <v>0</v>
      </c>
      <c r="BB127" s="16">
        <f>STDEVP(J$6:J128)</f>
        <v>0</v>
      </c>
      <c r="BC127" s="16">
        <f>STDEVP(K$6:K128)</f>
        <v>35.065335654434186</v>
      </c>
      <c r="BE127" s="39">
        <f t="shared" si="28"/>
        <v>68</v>
      </c>
      <c r="BF127" s="39">
        <f t="shared" si="29"/>
        <v>9</v>
      </c>
      <c r="BG127" s="39">
        <f t="shared" si="30"/>
        <v>23</v>
      </c>
      <c r="BH127" s="39">
        <f t="shared" si="31"/>
        <v>10</v>
      </c>
      <c r="BI127" s="39">
        <f t="shared" si="32"/>
        <v>6</v>
      </c>
      <c r="BJ127" s="39">
        <f t="shared" si="33"/>
        <v>6</v>
      </c>
    </row>
    <row r="128" spans="2:62" ht="14.25">
      <c r="B128" s="3">
        <f>'原始数据表'!B128</f>
        <v>0</v>
      </c>
      <c r="C128" s="3">
        <f>'原始数据表'!C128</f>
        <v>0</v>
      </c>
      <c r="D128" s="3">
        <f>'原始数据表'!D128</f>
        <v>0</v>
      </c>
      <c r="E128" s="3">
        <f>'原始数据表'!E128</f>
        <v>0</v>
      </c>
      <c r="F128" s="3">
        <f>'原始数据表'!F128</f>
        <v>0</v>
      </c>
      <c r="G128" s="3">
        <f>'原始数据表'!G128</f>
        <v>0</v>
      </c>
      <c r="H128" s="3">
        <f>'原始数据表'!H128</f>
        <v>0</v>
      </c>
      <c r="I128" s="3">
        <f>'原始数据表'!I128</f>
        <v>0</v>
      </c>
      <c r="J128" s="3">
        <f>'原始数据表'!J128</f>
        <v>0</v>
      </c>
      <c r="K128" s="3">
        <f t="shared" si="17"/>
        <v>0</v>
      </c>
      <c r="L128">
        <v>123</v>
      </c>
      <c r="M128" t="e">
        <f ca="1" t="shared" si="18"/>
        <v>#VALUE!</v>
      </c>
      <c r="N128" t="e">
        <f ca="1" t="shared" si="19"/>
        <v>#VALUE!</v>
      </c>
      <c r="O128" t="e">
        <f ca="1" t="shared" si="20"/>
        <v>#VALUE!</v>
      </c>
      <c r="P128" t="e">
        <f ca="1" t="shared" si="21"/>
        <v>#VALUE!</v>
      </c>
      <c r="Q128" t="e">
        <f ca="1" t="shared" si="22"/>
        <v>#VALUE!</v>
      </c>
      <c r="R128" t="e">
        <f ca="1" t="shared" si="23"/>
        <v>#VALUE!</v>
      </c>
      <c r="S128" t="e">
        <f ca="1" t="shared" si="24"/>
        <v>#VALUE!</v>
      </c>
      <c r="T128" t="e">
        <f ca="1" t="shared" si="25"/>
        <v>#VALUE!</v>
      </c>
      <c r="U128" t="e">
        <f ca="1" t="shared" si="26"/>
        <v>#VALUE!</v>
      </c>
      <c r="V128" t="e">
        <f ca="1" t="shared" si="27"/>
        <v>#VALUE!</v>
      </c>
      <c r="X128">
        <f>AVERAGE(B$6:B129)</f>
        <v>5.185483870967742</v>
      </c>
      <c r="Y128">
        <f>AVERAGE(C$6:C129)</f>
        <v>6.57258064516129</v>
      </c>
      <c r="Z128">
        <f>AVERAGE(D$6:D129)</f>
        <v>4.064516129032258</v>
      </c>
      <c r="AA128">
        <f>AVERAGE(E$6:E129)</f>
        <v>3.9516129032258065</v>
      </c>
      <c r="AB128">
        <f>AVERAGE(F$6:F129)</f>
        <v>3.9919354838709675</v>
      </c>
      <c r="AC128">
        <f>AVERAGE(G$6:G129)</f>
        <v>3.4516129032258065</v>
      </c>
      <c r="AD128">
        <f>AVERAGE(H$6:H129)</f>
        <v>4.346774193548387</v>
      </c>
      <c r="AE128">
        <f>AVERAGE(I$6:I129)</f>
        <v>0</v>
      </c>
      <c r="AF128">
        <f>AVERAGE(J$6:J129)</f>
        <v>0</v>
      </c>
      <c r="AG128">
        <f>AVERAGE(K$6:K129)</f>
        <v>31.56451612903226</v>
      </c>
      <c r="AI128" t="e">
        <f>AVERAGE(M$6:M129)</f>
        <v>#VALUE!</v>
      </c>
      <c r="AJ128" t="e">
        <f>AVERAGE(N$6:N129)</f>
        <v>#VALUE!</v>
      </c>
      <c r="AK128" t="e">
        <f>AVERAGE(O$6:O129)</f>
        <v>#VALUE!</v>
      </c>
      <c r="AL128" t="e">
        <f>AVERAGE(P$6:P129)</f>
        <v>#VALUE!</v>
      </c>
      <c r="AM128" t="e">
        <f>AVERAGE(Q$6:Q129)</f>
        <v>#VALUE!</v>
      </c>
      <c r="AN128" t="e">
        <f>AVERAGE(R$6:R129)</f>
        <v>#VALUE!</v>
      </c>
      <c r="AO128" t="e">
        <f>AVERAGE(S$6:S129)</f>
        <v>#VALUE!</v>
      </c>
      <c r="AP128" t="e">
        <f>AVERAGE(T$6:T129)</f>
        <v>#VALUE!</v>
      </c>
      <c r="AQ128" t="e">
        <f>AVERAGE(U$6:U129)</f>
        <v>#VALUE!</v>
      </c>
      <c r="AR128" t="e">
        <f>AVERAGE(V$6:V129)</f>
        <v>#VALUE!</v>
      </c>
      <c r="AT128" s="16">
        <f>STDEVP(B$6:B129)</f>
        <v>5.965447466497908</v>
      </c>
      <c r="AU128" s="16">
        <f>STDEVP(C$6:C129)</f>
        <v>7.4921177796495915</v>
      </c>
      <c r="AV128" s="16">
        <f>STDEVP(D$6:D129)</f>
        <v>4.657186495749496</v>
      </c>
      <c r="AW128" s="16">
        <f>STDEVP(E$6:E129)</f>
        <v>4.797268777244384</v>
      </c>
      <c r="AX128" s="16">
        <f>STDEVP(F$6:F129)</f>
        <v>4.868423550473542</v>
      </c>
      <c r="AY128" s="16">
        <f>STDEVP(G$6:G129)</f>
        <v>3.992644120875606</v>
      </c>
      <c r="AZ128" s="16">
        <f>STDEVP(H$6:H129)</f>
        <v>5.135336711702538</v>
      </c>
      <c r="BA128" s="16">
        <f>STDEVP(I$6:I129)</f>
        <v>0</v>
      </c>
      <c r="BB128" s="16">
        <f>STDEVP(J$6:J129)</f>
        <v>0</v>
      </c>
      <c r="BC128" s="16">
        <f>STDEVP(K$6:K129)</f>
        <v>35.039434451790925</v>
      </c>
      <c r="BE128" s="39">
        <f t="shared" si="28"/>
        <v>69</v>
      </c>
      <c r="BF128" s="39">
        <f t="shared" si="29"/>
        <v>9</v>
      </c>
      <c r="BG128" s="39">
        <f t="shared" si="30"/>
        <v>23</v>
      </c>
      <c r="BH128" s="39">
        <f t="shared" si="31"/>
        <v>10</v>
      </c>
      <c r="BI128" s="39">
        <f t="shared" si="32"/>
        <v>6</v>
      </c>
      <c r="BJ128" s="39">
        <f t="shared" si="33"/>
        <v>6</v>
      </c>
    </row>
    <row r="129" spans="2:62" ht="14.25">
      <c r="B129" s="3">
        <f>'原始数据表'!B129</f>
        <v>0</v>
      </c>
      <c r="C129" s="3">
        <f>'原始数据表'!C129</f>
        <v>0</v>
      </c>
      <c r="D129" s="3">
        <f>'原始数据表'!D129</f>
        <v>0</v>
      </c>
      <c r="E129" s="3">
        <f>'原始数据表'!E129</f>
        <v>0</v>
      </c>
      <c r="F129" s="3">
        <f>'原始数据表'!F129</f>
        <v>0</v>
      </c>
      <c r="G129" s="3">
        <f>'原始数据表'!G129</f>
        <v>0</v>
      </c>
      <c r="H129" s="3">
        <f>'原始数据表'!H129</f>
        <v>0</v>
      </c>
      <c r="I129" s="3">
        <f>'原始数据表'!I129</f>
        <v>0</v>
      </c>
      <c r="J129" s="3">
        <f>'原始数据表'!J129</f>
        <v>0</v>
      </c>
      <c r="K129" s="3">
        <f t="shared" si="17"/>
        <v>0</v>
      </c>
      <c r="L129">
        <v>124</v>
      </c>
      <c r="M129" t="e">
        <f ca="1" t="shared" si="18"/>
        <v>#VALUE!</v>
      </c>
      <c r="N129" t="e">
        <f ca="1" t="shared" si="19"/>
        <v>#VALUE!</v>
      </c>
      <c r="O129" t="e">
        <f ca="1" t="shared" si="20"/>
        <v>#VALUE!</v>
      </c>
      <c r="P129" t="e">
        <f ca="1" t="shared" si="21"/>
        <v>#VALUE!</v>
      </c>
      <c r="Q129" t="e">
        <f ca="1" t="shared" si="22"/>
        <v>#VALUE!</v>
      </c>
      <c r="R129" t="e">
        <f ca="1" t="shared" si="23"/>
        <v>#VALUE!</v>
      </c>
      <c r="S129" t="e">
        <f ca="1" t="shared" si="24"/>
        <v>#VALUE!</v>
      </c>
      <c r="T129" t="e">
        <f ca="1" t="shared" si="25"/>
        <v>#VALUE!</v>
      </c>
      <c r="U129" t="e">
        <f ca="1" t="shared" si="26"/>
        <v>#VALUE!</v>
      </c>
      <c r="V129" t="e">
        <f ca="1" t="shared" si="27"/>
        <v>#VALUE!</v>
      </c>
      <c r="X129">
        <f>AVERAGE(B$6:B130)</f>
        <v>5.144</v>
      </c>
      <c r="Y129">
        <f>AVERAGE(C$6:C130)</f>
        <v>6.52</v>
      </c>
      <c r="Z129">
        <f>AVERAGE(D$6:D130)</f>
        <v>4.032</v>
      </c>
      <c r="AA129">
        <f>AVERAGE(E$6:E130)</f>
        <v>3.92</v>
      </c>
      <c r="AB129">
        <f>AVERAGE(F$6:F130)</f>
        <v>3.96</v>
      </c>
      <c r="AC129">
        <f>AVERAGE(G$6:G130)</f>
        <v>3.424</v>
      </c>
      <c r="AD129">
        <f>AVERAGE(H$6:H130)</f>
        <v>4.312</v>
      </c>
      <c r="AE129">
        <f>AVERAGE(I$6:I130)</f>
        <v>0</v>
      </c>
      <c r="AF129">
        <f>AVERAGE(J$6:J130)</f>
        <v>0</v>
      </c>
      <c r="AG129">
        <f>AVERAGE(K$6:K130)</f>
        <v>31.312</v>
      </c>
      <c r="AI129" t="e">
        <f>AVERAGE(M$6:M130)</f>
        <v>#VALUE!</v>
      </c>
      <c r="AJ129" t="e">
        <f>AVERAGE(N$6:N130)</f>
        <v>#VALUE!</v>
      </c>
      <c r="AK129" t="e">
        <f>AVERAGE(O$6:O130)</f>
        <v>#VALUE!</v>
      </c>
      <c r="AL129" t="e">
        <f>AVERAGE(P$6:P130)</f>
        <v>#VALUE!</v>
      </c>
      <c r="AM129" t="e">
        <f>AVERAGE(Q$6:Q130)</f>
        <v>#VALUE!</v>
      </c>
      <c r="AN129" t="e">
        <f>AVERAGE(R$6:R130)</f>
        <v>#VALUE!</v>
      </c>
      <c r="AO129" t="e">
        <f>AVERAGE(S$6:S130)</f>
        <v>#VALUE!</v>
      </c>
      <c r="AP129" t="e">
        <f>AVERAGE(T$6:T130)</f>
        <v>#VALUE!</v>
      </c>
      <c r="AQ129" t="e">
        <f>AVERAGE(U$6:U130)</f>
        <v>#VALUE!</v>
      </c>
      <c r="AR129" t="e">
        <f>AVERAGE(V$6:V130)</f>
        <v>#VALUE!</v>
      </c>
      <c r="AT129" s="16">
        <f>STDEVP(B$6:B130)</f>
        <v>5.959468432670819</v>
      </c>
      <c r="AU129" s="16">
        <f>STDEVP(C$6:C130)</f>
        <v>7.485025050058283</v>
      </c>
      <c r="AV129" s="16">
        <f>STDEVP(D$6:D130)</f>
        <v>4.652631083591305</v>
      </c>
      <c r="AW129" s="16">
        <f>STDEVP(E$6:E130)</f>
        <v>4.790991546642511</v>
      </c>
      <c r="AX129" s="16">
        <f>STDEVP(F$6:F130)</f>
        <v>4.861933771659174</v>
      </c>
      <c r="AY129" s="16">
        <f>STDEVP(G$6:G130)</f>
        <v>3.988511501801142</v>
      </c>
      <c r="AZ129" s="16">
        <f>STDEVP(H$6:H130)</f>
        <v>5.129391386899619</v>
      </c>
      <c r="BA129" s="16">
        <f>STDEVP(I$6:I130)</f>
        <v>0</v>
      </c>
      <c r="BB129" s="16">
        <f>STDEVP(J$6:J130)</f>
        <v>0</v>
      </c>
      <c r="BC129" s="16">
        <f>STDEVP(K$6:K130)</f>
        <v>35.01209299656335</v>
      </c>
      <c r="BE129" s="39">
        <f t="shared" si="28"/>
        <v>70</v>
      </c>
      <c r="BF129" s="39">
        <f t="shared" si="29"/>
        <v>9</v>
      </c>
      <c r="BG129" s="39">
        <f t="shared" si="30"/>
        <v>23</v>
      </c>
      <c r="BH129" s="39">
        <f t="shared" si="31"/>
        <v>10</v>
      </c>
      <c r="BI129" s="39">
        <f t="shared" si="32"/>
        <v>6</v>
      </c>
      <c r="BJ129" s="39">
        <f t="shared" si="33"/>
        <v>6</v>
      </c>
    </row>
    <row r="130" spans="2:62" ht="14.25">
      <c r="B130" s="3">
        <f>'原始数据表'!B130</f>
        <v>0</v>
      </c>
      <c r="C130" s="3">
        <f>'原始数据表'!C130</f>
        <v>0</v>
      </c>
      <c r="D130" s="3">
        <f>'原始数据表'!D130</f>
        <v>0</v>
      </c>
      <c r="E130" s="3">
        <f>'原始数据表'!E130</f>
        <v>0</v>
      </c>
      <c r="F130" s="3">
        <f>'原始数据表'!F130</f>
        <v>0</v>
      </c>
      <c r="G130" s="3">
        <f>'原始数据表'!G130</f>
        <v>0</v>
      </c>
      <c r="H130" s="3">
        <f>'原始数据表'!H130</f>
        <v>0</v>
      </c>
      <c r="I130" s="3">
        <f>'原始数据表'!I130</f>
        <v>0</v>
      </c>
      <c r="J130" s="3">
        <f>'原始数据表'!J130</f>
        <v>0</v>
      </c>
      <c r="K130" s="3">
        <f t="shared" si="17"/>
        <v>0</v>
      </c>
      <c r="L130">
        <v>125</v>
      </c>
      <c r="M130" t="e">
        <f ca="1" t="shared" si="18"/>
        <v>#VALUE!</v>
      </c>
      <c r="N130" t="e">
        <f ca="1" t="shared" si="19"/>
        <v>#VALUE!</v>
      </c>
      <c r="O130" t="e">
        <f ca="1" t="shared" si="20"/>
        <v>#VALUE!</v>
      </c>
      <c r="P130" t="e">
        <f ca="1" t="shared" si="21"/>
        <v>#VALUE!</v>
      </c>
      <c r="Q130" t="e">
        <f ca="1" t="shared" si="22"/>
        <v>#VALUE!</v>
      </c>
      <c r="R130" t="e">
        <f ca="1" t="shared" si="23"/>
        <v>#VALUE!</v>
      </c>
      <c r="S130" t="e">
        <f ca="1" t="shared" si="24"/>
        <v>#VALUE!</v>
      </c>
      <c r="T130" t="e">
        <f ca="1" t="shared" si="25"/>
        <v>#VALUE!</v>
      </c>
      <c r="U130" t="e">
        <f ca="1" t="shared" si="26"/>
        <v>#VALUE!</v>
      </c>
      <c r="V130" t="e">
        <f ca="1" t="shared" si="27"/>
        <v>#VALUE!</v>
      </c>
      <c r="X130">
        <f>AVERAGE(B$6:B131)</f>
        <v>5.103174603174603</v>
      </c>
      <c r="Y130">
        <f>AVERAGE(C$6:C131)</f>
        <v>6.468253968253968</v>
      </c>
      <c r="Z130">
        <f>AVERAGE(D$6:D131)</f>
        <v>4</v>
      </c>
      <c r="AA130">
        <f>AVERAGE(E$6:E131)</f>
        <v>3.888888888888889</v>
      </c>
      <c r="AB130">
        <f>AVERAGE(F$6:F131)</f>
        <v>3.9285714285714284</v>
      </c>
      <c r="AC130">
        <f>AVERAGE(G$6:G131)</f>
        <v>3.3968253968253967</v>
      </c>
      <c r="AD130">
        <f>AVERAGE(H$6:H131)</f>
        <v>4.277777777777778</v>
      </c>
      <c r="AE130">
        <f>AVERAGE(I$6:I131)</f>
        <v>0</v>
      </c>
      <c r="AF130">
        <f>AVERAGE(J$6:J131)</f>
        <v>0</v>
      </c>
      <c r="AG130">
        <f>AVERAGE(K$6:K131)</f>
        <v>31.063492063492063</v>
      </c>
      <c r="AI130" t="e">
        <f>AVERAGE(M$6:M131)</f>
        <v>#VALUE!</v>
      </c>
      <c r="AJ130" t="e">
        <f>AVERAGE(N$6:N131)</f>
        <v>#VALUE!</v>
      </c>
      <c r="AK130" t="e">
        <f>AVERAGE(O$6:O131)</f>
        <v>#VALUE!</v>
      </c>
      <c r="AL130" t="e">
        <f>AVERAGE(P$6:P131)</f>
        <v>#VALUE!</v>
      </c>
      <c r="AM130" t="e">
        <f>AVERAGE(Q$6:Q131)</f>
        <v>#VALUE!</v>
      </c>
      <c r="AN130" t="e">
        <f>AVERAGE(R$6:R131)</f>
        <v>#VALUE!</v>
      </c>
      <c r="AO130" t="e">
        <f>AVERAGE(S$6:S131)</f>
        <v>#VALUE!</v>
      </c>
      <c r="AP130" t="e">
        <f>AVERAGE(T$6:T131)</f>
        <v>#VALUE!</v>
      </c>
      <c r="AQ130" t="e">
        <f>AVERAGE(U$6:U131)</f>
        <v>#VALUE!</v>
      </c>
      <c r="AR130" t="e">
        <f>AVERAGE(V$6:V131)</f>
        <v>#VALUE!</v>
      </c>
      <c r="AT130" s="16">
        <f>STDEVP(B$6:B131)</f>
        <v>5.95329622592734</v>
      </c>
      <c r="AU130" s="16">
        <f>STDEVP(C$6:C131)</f>
        <v>7.477677370422921</v>
      </c>
      <c r="AV130" s="16">
        <f>STDEVP(D$6:D131)</f>
        <v>4.647921535823793</v>
      </c>
      <c r="AW130" s="16">
        <f>STDEVP(E$6:E131)</f>
        <v>4.784601992407473</v>
      </c>
      <c r="AX130" s="16">
        <f>STDEVP(F$6:F131)</f>
        <v>4.855333463166948</v>
      </c>
      <c r="AY130" s="16">
        <f>STDEVP(G$6:G131)</f>
        <v>3.984253460333617</v>
      </c>
      <c r="AZ130" s="16">
        <f>STDEVP(H$6:H131)</f>
        <v>5.123303263673708</v>
      </c>
      <c r="BA130" s="16">
        <f>STDEVP(I$6:I131)</f>
        <v>0</v>
      </c>
      <c r="BB130" s="16">
        <f>STDEVP(J$6:J131)</f>
        <v>0</v>
      </c>
      <c r="BC130" s="16">
        <f>STDEVP(K$6:K131)</f>
        <v>34.98338517924106</v>
      </c>
      <c r="BE130" s="39">
        <f t="shared" si="28"/>
        <v>71</v>
      </c>
      <c r="BF130" s="39">
        <f t="shared" si="29"/>
        <v>9</v>
      </c>
      <c r="BG130" s="39">
        <f t="shared" si="30"/>
        <v>23</v>
      </c>
      <c r="BH130" s="39">
        <f t="shared" si="31"/>
        <v>10</v>
      </c>
      <c r="BI130" s="39">
        <f t="shared" si="32"/>
        <v>6</v>
      </c>
      <c r="BJ130" s="39">
        <f t="shared" si="33"/>
        <v>6</v>
      </c>
    </row>
    <row r="131" spans="2:62" ht="14.25">
      <c r="B131" s="3">
        <f>'原始数据表'!B131</f>
        <v>0</v>
      </c>
      <c r="C131" s="3">
        <f>'原始数据表'!C131</f>
        <v>0</v>
      </c>
      <c r="D131" s="3">
        <f>'原始数据表'!D131</f>
        <v>0</v>
      </c>
      <c r="E131" s="3">
        <f>'原始数据表'!E131</f>
        <v>0</v>
      </c>
      <c r="F131" s="3">
        <f>'原始数据表'!F131</f>
        <v>0</v>
      </c>
      <c r="G131" s="3">
        <f>'原始数据表'!G131</f>
        <v>0</v>
      </c>
      <c r="H131" s="3">
        <f>'原始数据表'!H131</f>
        <v>0</v>
      </c>
      <c r="I131" s="3">
        <f>'原始数据表'!I131</f>
        <v>0</v>
      </c>
      <c r="J131" s="3">
        <f>'原始数据表'!J131</f>
        <v>0</v>
      </c>
      <c r="K131" s="3">
        <f t="shared" si="17"/>
        <v>0</v>
      </c>
      <c r="L131">
        <v>126</v>
      </c>
      <c r="M131" t="e">
        <f ca="1" t="shared" si="18"/>
        <v>#VALUE!</v>
      </c>
      <c r="N131" t="e">
        <f ca="1" t="shared" si="19"/>
        <v>#VALUE!</v>
      </c>
      <c r="O131" t="e">
        <f ca="1" t="shared" si="20"/>
        <v>#VALUE!</v>
      </c>
      <c r="P131" t="e">
        <f ca="1" t="shared" si="21"/>
        <v>#VALUE!</v>
      </c>
      <c r="Q131" t="e">
        <f ca="1" t="shared" si="22"/>
        <v>#VALUE!</v>
      </c>
      <c r="R131" t="e">
        <f ca="1" t="shared" si="23"/>
        <v>#VALUE!</v>
      </c>
      <c r="S131" t="e">
        <f ca="1" t="shared" si="24"/>
        <v>#VALUE!</v>
      </c>
      <c r="T131" t="e">
        <f ca="1" t="shared" si="25"/>
        <v>#VALUE!</v>
      </c>
      <c r="U131" t="e">
        <f ca="1" t="shared" si="26"/>
        <v>#VALUE!</v>
      </c>
      <c r="V131" t="e">
        <f ca="1" t="shared" si="27"/>
        <v>#VALUE!</v>
      </c>
      <c r="X131">
        <f>AVERAGE(B$6:B132)</f>
        <v>5.062992125984252</v>
      </c>
      <c r="Y131">
        <f>AVERAGE(C$6:C132)</f>
        <v>6.417322834645669</v>
      </c>
      <c r="Z131">
        <f>AVERAGE(D$6:D132)</f>
        <v>3.968503937007874</v>
      </c>
      <c r="AA131">
        <f>AVERAGE(E$6:E132)</f>
        <v>3.858267716535433</v>
      </c>
      <c r="AB131">
        <f>AVERAGE(F$6:F132)</f>
        <v>3.8976377952755907</v>
      </c>
      <c r="AC131">
        <f>AVERAGE(G$6:G132)</f>
        <v>3.37007874015748</v>
      </c>
      <c r="AD131">
        <f>AVERAGE(H$6:H132)</f>
        <v>4.244094488188976</v>
      </c>
      <c r="AE131">
        <f>AVERAGE(I$6:I132)</f>
        <v>0</v>
      </c>
      <c r="AF131">
        <f>AVERAGE(J$6:J132)</f>
        <v>0</v>
      </c>
      <c r="AG131">
        <f>AVERAGE(K$6:K132)</f>
        <v>30.818897637795274</v>
      </c>
      <c r="AI131" t="e">
        <f>AVERAGE(M$6:M132)</f>
        <v>#VALUE!</v>
      </c>
      <c r="AJ131" t="e">
        <f>AVERAGE(N$6:N132)</f>
        <v>#VALUE!</v>
      </c>
      <c r="AK131" t="e">
        <f>AVERAGE(O$6:O132)</f>
        <v>#VALUE!</v>
      </c>
      <c r="AL131" t="e">
        <f>AVERAGE(P$6:P132)</f>
        <v>#VALUE!</v>
      </c>
      <c r="AM131" t="e">
        <f>AVERAGE(Q$6:Q132)</f>
        <v>#VALUE!</v>
      </c>
      <c r="AN131" t="e">
        <f>AVERAGE(R$6:R132)</f>
        <v>#VALUE!</v>
      </c>
      <c r="AO131" t="e">
        <f>AVERAGE(S$6:S132)</f>
        <v>#VALUE!</v>
      </c>
      <c r="AP131" t="e">
        <f>AVERAGE(T$6:T132)</f>
        <v>#VALUE!</v>
      </c>
      <c r="AQ131" t="e">
        <f>AVERAGE(U$6:U132)</f>
        <v>#VALUE!</v>
      </c>
      <c r="AR131" t="e">
        <f>AVERAGE(V$6:V132)</f>
        <v>#VALUE!</v>
      </c>
      <c r="AT131" s="16">
        <f>STDEVP(B$6:B132)</f>
        <v>5.946941292145187</v>
      </c>
      <c r="AU131" s="16">
        <f>STDEVP(C$6:C132)</f>
        <v>7.470088326414836</v>
      </c>
      <c r="AV131" s="16">
        <f>STDEVP(D$6:D132)</f>
        <v>4.643066133076959</v>
      </c>
      <c r="AW131" s="16">
        <f>STDEVP(E$6:E132)</f>
        <v>4.7781069118021335</v>
      </c>
      <c r="AX131" s="16">
        <f>STDEVP(F$6:F132)</f>
        <v>4.848629395861684</v>
      </c>
      <c r="AY131" s="16">
        <f>STDEVP(G$6:G132)</f>
        <v>3.979876842169787</v>
      </c>
      <c r="AZ131" s="16">
        <f>STDEVP(H$6:H132)</f>
        <v>5.1170804536400185</v>
      </c>
      <c r="BA131" s="16">
        <f>STDEVP(I$6:I132)</f>
        <v>0</v>
      </c>
      <c r="BB131" s="16">
        <f>STDEVP(J$6:J132)</f>
        <v>0</v>
      </c>
      <c r="BC131" s="16">
        <f>STDEVP(K$6:K132)</f>
        <v>34.95338117375358</v>
      </c>
      <c r="BE131" s="39">
        <f t="shared" si="28"/>
        <v>72</v>
      </c>
      <c r="BF131" s="39">
        <f t="shared" si="29"/>
        <v>9</v>
      </c>
      <c r="BG131" s="39">
        <f t="shared" si="30"/>
        <v>23</v>
      </c>
      <c r="BH131" s="39">
        <f t="shared" si="31"/>
        <v>10</v>
      </c>
      <c r="BI131" s="39">
        <f t="shared" si="32"/>
        <v>6</v>
      </c>
      <c r="BJ131" s="39">
        <f t="shared" si="33"/>
        <v>6</v>
      </c>
    </row>
    <row r="132" spans="2:62" ht="14.25">
      <c r="B132" s="3">
        <f>'原始数据表'!B132</f>
        <v>0</v>
      </c>
      <c r="C132" s="3">
        <f>'原始数据表'!C132</f>
        <v>0</v>
      </c>
      <c r="D132" s="3">
        <f>'原始数据表'!D132</f>
        <v>0</v>
      </c>
      <c r="E132" s="3">
        <f>'原始数据表'!E132</f>
        <v>0</v>
      </c>
      <c r="F132" s="3">
        <f>'原始数据表'!F132</f>
        <v>0</v>
      </c>
      <c r="G132" s="3">
        <f>'原始数据表'!G132</f>
        <v>0</v>
      </c>
      <c r="H132" s="3">
        <f>'原始数据表'!H132</f>
        <v>0</v>
      </c>
      <c r="I132" s="3">
        <f>'原始数据表'!I132</f>
        <v>0</v>
      </c>
      <c r="J132" s="3">
        <f>'原始数据表'!J132</f>
        <v>0</v>
      </c>
      <c r="K132" s="3">
        <f t="shared" si="17"/>
        <v>0</v>
      </c>
      <c r="L132">
        <v>127</v>
      </c>
      <c r="M132" t="e">
        <f ca="1" t="shared" si="18"/>
        <v>#VALUE!</v>
      </c>
      <c r="N132" t="e">
        <f ca="1" t="shared" si="19"/>
        <v>#VALUE!</v>
      </c>
      <c r="O132" t="e">
        <f ca="1" t="shared" si="20"/>
        <v>#VALUE!</v>
      </c>
      <c r="P132" t="e">
        <f ca="1" t="shared" si="21"/>
        <v>#VALUE!</v>
      </c>
      <c r="Q132" t="e">
        <f ca="1" t="shared" si="22"/>
        <v>#VALUE!</v>
      </c>
      <c r="R132" t="e">
        <f ca="1" t="shared" si="23"/>
        <v>#VALUE!</v>
      </c>
      <c r="S132" t="e">
        <f ca="1" t="shared" si="24"/>
        <v>#VALUE!</v>
      </c>
      <c r="T132" t="e">
        <f ca="1" t="shared" si="25"/>
        <v>#VALUE!</v>
      </c>
      <c r="U132" t="e">
        <f ca="1" t="shared" si="26"/>
        <v>#VALUE!</v>
      </c>
      <c r="V132" t="e">
        <f ca="1" t="shared" si="27"/>
        <v>#VALUE!</v>
      </c>
      <c r="X132">
        <f>AVERAGE(B$6:B133)</f>
        <v>5.0234375</v>
      </c>
      <c r="Y132">
        <f>AVERAGE(C$6:C133)</f>
        <v>6.3671875</v>
      </c>
      <c r="Z132">
        <f>AVERAGE(D$6:D133)</f>
        <v>3.9375</v>
      </c>
      <c r="AA132">
        <f>AVERAGE(E$6:E133)</f>
        <v>3.828125</v>
      </c>
      <c r="AB132">
        <f>AVERAGE(F$6:F133)</f>
        <v>3.8671875</v>
      </c>
      <c r="AC132">
        <f>AVERAGE(G$6:G133)</f>
        <v>3.34375</v>
      </c>
      <c r="AD132">
        <f>AVERAGE(H$6:H133)</f>
        <v>4.2109375</v>
      </c>
      <c r="AE132">
        <f>AVERAGE(I$6:I133)</f>
        <v>0</v>
      </c>
      <c r="AF132">
        <f>AVERAGE(J$6:J133)</f>
        <v>0</v>
      </c>
      <c r="AG132">
        <f>AVERAGE(K$6:K133)</f>
        <v>30.578125</v>
      </c>
      <c r="AI132" t="e">
        <f>AVERAGE(M$6:M133)</f>
        <v>#VALUE!</v>
      </c>
      <c r="AJ132" t="e">
        <f>AVERAGE(N$6:N133)</f>
        <v>#VALUE!</v>
      </c>
      <c r="AK132" t="e">
        <f>AVERAGE(O$6:O133)</f>
        <v>#VALUE!</v>
      </c>
      <c r="AL132" t="e">
        <f>AVERAGE(P$6:P133)</f>
        <v>#VALUE!</v>
      </c>
      <c r="AM132" t="e">
        <f>AVERAGE(Q$6:Q133)</f>
        <v>#VALUE!</v>
      </c>
      <c r="AN132" t="e">
        <f>AVERAGE(R$6:R133)</f>
        <v>#VALUE!</v>
      </c>
      <c r="AO132" t="e">
        <f>AVERAGE(S$6:S133)</f>
        <v>#VALUE!</v>
      </c>
      <c r="AP132" t="e">
        <f>AVERAGE(T$6:T133)</f>
        <v>#VALUE!</v>
      </c>
      <c r="AQ132" t="e">
        <f>AVERAGE(U$6:U133)</f>
        <v>#VALUE!</v>
      </c>
      <c r="AR132" t="e">
        <f>AVERAGE(V$6:V133)</f>
        <v>#VALUE!</v>
      </c>
      <c r="AT132" s="16">
        <f>STDEVP(B$6:B133)</f>
        <v>5.94041355324642</v>
      </c>
      <c r="AU132" s="16">
        <f>STDEVP(C$6:C133)</f>
        <v>7.462270823271141</v>
      </c>
      <c r="AV132" s="16">
        <f>STDEVP(D$6:D133)</f>
        <v>4.638072740912976</v>
      </c>
      <c r="AW132" s="16">
        <f>STDEVP(E$6:E133)</f>
        <v>4.771512756388167</v>
      </c>
      <c r="AX132" s="16">
        <f>STDEVP(F$6:F133)</f>
        <v>4.841827995689619</v>
      </c>
      <c r="AY132" s="16">
        <f>STDEVP(G$6:G133)</f>
        <v>3.9753881492880665</v>
      </c>
      <c r="AZ132" s="16">
        <f>STDEVP(H$6:H133)</f>
        <v>5.11073065922024</v>
      </c>
      <c r="BA132" s="16">
        <f>STDEVP(I$6:I133)</f>
        <v>0</v>
      </c>
      <c r="BB132" s="16">
        <f>STDEVP(J$6:J133)</f>
        <v>0</v>
      </c>
      <c r="BC132" s="16">
        <f>STDEVP(K$6:K133)</f>
        <v>34.92214764994237</v>
      </c>
      <c r="BE132" s="39">
        <f t="shared" si="28"/>
        <v>73</v>
      </c>
      <c r="BF132" s="39">
        <f t="shared" si="29"/>
        <v>9</v>
      </c>
      <c r="BG132" s="39">
        <f t="shared" si="30"/>
        <v>23</v>
      </c>
      <c r="BH132" s="39">
        <f t="shared" si="31"/>
        <v>10</v>
      </c>
      <c r="BI132" s="39">
        <f t="shared" si="32"/>
        <v>6</v>
      </c>
      <c r="BJ132" s="39">
        <f t="shared" si="33"/>
        <v>6</v>
      </c>
    </row>
    <row r="133" spans="2:62" ht="14.25">
      <c r="B133" s="3">
        <f>'原始数据表'!B133</f>
        <v>0</v>
      </c>
      <c r="C133" s="3">
        <f>'原始数据表'!C133</f>
        <v>0</v>
      </c>
      <c r="D133" s="3">
        <f>'原始数据表'!D133</f>
        <v>0</v>
      </c>
      <c r="E133" s="3">
        <f>'原始数据表'!E133</f>
        <v>0</v>
      </c>
      <c r="F133" s="3">
        <f>'原始数据表'!F133</f>
        <v>0</v>
      </c>
      <c r="G133" s="3">
        <f>'原始数据表'!G133</f>
        <v>0</v>
      </c>
      <c r="H133" s="3">
        <f>'原始数据表'!H133</f>
        <v>0</v>
      </c>
      <c r="I133" s="3">
        <f>'原始数据表'!I133</f>
        <v>0</v>
      </c>
      <c r="J133" s="3">
        <f>'原始数据表'!J133</f>
        <v>0</v>
      </c>
      <c r="K133" s="3">
        <f t="shared" si="17"/>
        <v>0</v>
      </c>
      <c r="L133">
        <v>128</v>
      </c>
      <c r="M133" t="e">
        <f ca="1" t="shared" si="18"/>
        <v>#VALUE!</v>
      </c>
      <c r="N133" t="e">
        <f ca="1" t="shared" si="19"/>
        <v>#VALUE!</v>
      </c>
      <c r="O133" t="e">
        <f ca="1" t="shared" si="20"/>
        <v>#VALUE!</v>
      </c>
      <c r="P133" t="e">
        <f ca="1" t="shared" si="21"/>
        <v>#VALUE!</v>
      </c>
      <c r="Q133" t="e">
        <f ca="1" t="shared" si="22"/>
        <v>#VALUE!</v>
      </c>
      <c r="R133" t="e">
        <f ca="1" t="shared" si="23"/>
        <v>#VALUE!</v>
      </c>
      <c r="S133" t="e">
        <f ca="1" t="shared" si="24"/>
        <v>#VALUE!</v>
      </c>
      <c r="T133" t="e">
        <f ca="1" t="shared" si="25"/>
        <v>#VALUE!</v>
      </c>
      <c r="U133" t="e">
        <f ca="1" t="shared" si="26"/>
        <v>#VALUE!</v>
      </c>
      <c r="V133" t="e">
        <f ca="1" t="shared" si="27"/>
        <v>#VALUE!</v>
      </c>
      <c r="X133">
        <f>AVERAGE(B$6:B134)</f>
        <v>4.984496124031008</v>
      </c>
      <c r="Y133">
        <f>AVERAGE(C$6:C134)</f>
        <v>6.317829457364341</v>
      </c>
      <c r="Z133">
        <f>AVERAGE(D$6:D134)</f>
        <v>3.9069767441860463</v>
      </c>
      <c r="AA133">
        <f>AVERAGE(E$6:E134)</f>
        <v>3.798449612403101</v>
      </c>
      <c r="AB133">
        <f>AVERAGE(F$6:F134)</f>
        <v>3.8372093023255816</v>
      </c>
      <c r="AC133">
        <f>AVERAGE(G$6:G134)</f>
        <v>3.317829457364341</v>
      </c>
      <c r="AD133">
        <f>AVERAGE(H$6:H134)</f>
        <v>4.178294573643411</v>
      </c>
      <c r="AE133">
        <f>AVERAGE(I$6:I134)</f>
        <v>0</v>
      </c>
      <c r="AF133">
        <f>AVERAGE(J$6:J134)</f>
        <v>0</v>
      </c>
      <c r="AG133">
        <f>AVERAGE(K$6:K134)</f>
        <v>30.34108527131783</v>
      </c>
      <c r="AI133" t="e">
        <f>AVERAGE(M$6:M134)</f>
        <v>#VALUE!</v>
      </c>
      <c r="AJ133" t="e">
        <f>AVERAGE(N$6:N134)</f>
        <v>#VALUE!</v>
      </c>
      <c r="AK133" t="e">
        <f>AVERAGE(O$6:O134)</f>
        <v>#VALUE!</v>
      </c>
      <c r="AL133" t="e">
        <f>AVERAGE(P$6:P134)</f>
        <v>#VALUE!</v>
      </c>
      <c r="AM133" t="e">
        <f>AVERAGE(Q$6:Q134)</f>
        <v>#VALUE!</v>
      </c>
      <c r="AN133" t="e">
        <f>AVERAGE(R$6:R134)</f>
        <v>#VALUE!</v>
      </c>
      <c r="AO133" t="e">
        <f>AVERAGE(S$6:S134)</f>
        <v>#VALUE!</v>
      </c>
      <c r="AP133" t="e">
        <f>AVERAGE(T$6:T134)</f>
        <v>#VALUE!</v>
      </c>
      <c r="AQ133" t="e">
        <f>AVERAGE(U$6:U134)</f>
        <v>#VALUE!</v>
      </c>
      <c r="AR133" t="e">
        <f>AVERAGE(V$6:V134)</f>
        <v>#VALUE!</v>
      </c>
      <c r="AT133" s="16">
        <f>STDEVP(B$6:B134)</f>
        <v>5.933722436667503</v>
      </c>
      <c r="AU133" s="16">
        <f>STDEVP(C$6:C134)</f>
        <v>7.454237124125993</v>
      </c>
      <c r="AV133" s="16">
        <f>STDEVP(D$6:D134)</f>
        <v>4.632948833187351</v>
      </c>
      <c r="AW133" s="16">
        <f>STDEVP(E$6:E134)</f>
        <v>4.764825651350862</v>
      </c>
      <c r="AX133" s="16">
        <f>STDEVP(F$6:F134)</f>
        <v>4.834935362954139</v>
      </c>
      <c r="AY133" s="16">
        <f>STDEVP(G$6:G134)</f>
        <v>3.970793559264326</v>
      </c>
      <c r="AZ133" s="16">
        <f>STDEVP(H$6:H134)</f>
        <v>5.104261196572798</v>
      </c>
      <c r="BA133" s="16">
        <f>STDEVP(I$6:I134)</f>
        <v>0</v>
      </c>
      <c r="BB133" s="16">
        <f>STDEVP(J$6:J134)</f>
        <v>0</v>
      </c>
      <c r="BC133" s="16">
        <f>STDEVP(K$6:K134)</f>
        <v>34.889747972017055</v>
      </c>
      <c r="BE133" s="39">
        <f t="shared" si="28"/>
        <v>74</v>
      </c>
      <c r="BF133" s="39">
        <f t="shared" si="29"/>
        <v>9</v>
      </c>
      <c r="BG133" s="39">
        <f t="shared" si="30"/>
        <v>23</v>
      </c>
      <c r="BH133" s="39">
        <f t="shared" si="31"/>
        <v>10</v>
      </c>
      <c r="BI133" s="39">
        <f t="shared" si="32"/>
        <v>6</v>
      </c>
      <c r="BJ133" s="39">
        <f t="shared" si="33"/>
        <v>6</v>
      </c>
    </row>
    <row r="134" spans="2:62" ht="14.25">
      <c r="B134" s="3">
        <f>'原始数据表'!B134</f>
        <v>0</v>
      </c>
      <c r="C134" s="3">
        <f>'原始数据表'!C134</f>
        <v>0</v>
      </c>
      <c r="D134" s="3">
        <f>'原始数据表'!D134</f>
        <v>0</v>
      </c>
      <c r="E134" s="3">
        <f>'原始数据表'!E134</f>
        <v>0</v>
      </c>
      <c r="F134" s="3">
        <f>'原始数据表'!F134</f>
        <v>0</v>
      </c>
      <c r="G134" s="3">
        <f>'原始数据表'!G134</f>
        <v>0</v>
      </c>
      <c r="H134" s="3">
        <f>'原始数据表'!H134</f>
        <v>0</v>
      </c>
      <c r="I134" s="3">
        <f>'原始数据表'!I134</f>
        <v>0</v>
      </c>
      <c r="J134" s="3">
        <f>'原始数据表'!J134</f>
        <v>0</v>
      </c>
      <c r="K134" s="3">
        <f t="shared" si="17"/>
        <v>0</v>
      </c>
      <c r="L134">
        <v>129</v>
      </c>
      <c r="M134" t="e">
        <f ca="1" t="shared" si="18"/>
        <v>#VALUE!</v>
      </c>
      <c r="N134" t="e">
        <f ca="1" t="shared" si="19"/>
        <v>#VALUE!</v>
      </c>
      <c r="O134" t="e">
        <f ca="1" t="shared" si="20"/>
        <v>#VALUE!</v>
      </c>
      <c r="P134" t="e">
        <f ca="1" t="shared" si="21"/>
        <v>#VALUE!</v>
      </c>
      <c r="Q134" t="e">
        <f ca="1" t="shared" si="22"/>
        <v>#VALUE!</v>
      </c>
      <c r="R134" t="e">
        <f ca="1" t="shared" si="23"/>
        <v>#VALUE!</v>
      </c>
      <c r="S134" t="e">
        <f ca="1" t="shared" si="24"/>
        <v>#VALUE!</v>
      </c>
      <c r="T134" t="e">
        <f ca="1" t="shared" si="25"/>
        <v>#VALUE!</v>
      </c>
      <c r="U134" t="e">
        <f ca="1" t="shared" si="26"/>
        <v>#VALUE!</v>
      </c>
      <c r="V134" t="e">
        <f ca="1" t="shared" si="27"/>
        <v>#VALUE!</v>
      </c>
      <c r="X134">
        <f>AVERAGE(B$6:B135)</f>
        <v>4.946153846153846</v>
      </c>
      <c r="Y134">
        <f>AVERAGE(C$6:C135)</f>
        <v>6.269230769230769</v>
      </c>
      <c r="Z134">
        <f>AVERAGE(D$6:D135)</f>
        <v>3.876923076923077</v>
      </c>
      <c r="AA134">
        <f>AVERAGE(E$6:E135)</f>
        <v>3.769230769230769</v>
      </c>
      <c r="AB134">
        <f>AVERAGE(F$6:F135)</f>
        <v>3.8076923076923075</v>
      </c>
      <c r="AC134">
        <f>AVERAGE(G$6:G135)</f>
        <v>3.292307692307692</v>
      </c>
      <c r="AD134">
        <f>AVERAGE(H$6:H135)</f>
        <v>4.1461538461538465</v>
      </c>
      <c r="AE134">
        <f>AVERAGE(I$6:I135)</f>
        <v>0</v>
      </c>
      <c r="AF134">
        <f>AVERAGE(J$6:J135)</f>
        <v>0</v>
      </c>
      <c r="AG134">
        <f>AVERAGE(K$6:K135)</f>
        <v>30.107692307692307</v>
      </c>
      <c r="AI134" t="e">
        <f>AVERAGE(M$6:M135)</f>
        <v>#VALUE!</v>
      </c>
      <c r="AJ134" t="e">
        <f>AVERAGE(N$6:N135)</f>
        <v>#VALUE!</v>
      </c>
      <c r="AK134" t="e">
        <f>AVERAGE(O$6:O135)</f>
        <v>#VALUE!</v>
      </c>
      <c r="AL134" t="e">
        <f>AVERAGE(P$6:P135)</f>
        <v>#VALUE!</v>
      </c>
      <c r="AM134" t="e">
        <f>AVERAGE(Q$6:Q135)</f>
        <v>#VALUE!</v>
      </c>
      <c r="AN134" t="e">
        <f>AVERAGE(R$6:R135)</f>
        <v>#VALUE!</v>
      </c>
      <c r="AO134" t="e">
        <f>AVERAGE(S$6:S135)</f>
        <v>#VALUE!</v>
      </c>
      <c r="AP134" t="e">
        <f>AVERAGE(T$6:T135)</f>
        <v>#VALUE!</v>
      </c>
      <c r="AQ134" t="e">
        <f>AVERAGE(U$6:U135)</f>
        <v>#VALUE!</v>
      </c>
      <c r="AR134" t="e">
        <f>AVERAGE(V$6:V135)</f>
        <v>#VALUE!</v>
      </c>
      <c r="AT134" s="16">
        <f>STDEVP(B$6:B135)</f>
        <v>5.926876902930008</v>
      </c>
      <c r="AU134" s="16">
        <f>STDEVP(C$6:C135)</f>
        <v>7.445998885863737</v>
      </c>
      <c r="AV134" s="16">
        <f>STDEVP(D$6:D135)</f>
        <v>4.627701513902463</v>
      </c>
      <c r="AW134" s="16">
        <f>STDEVP(E$6:E135)</f>
        <v>4.758051413597574</v>
      </c>
      <c r="AX134" s="16">
        <f>STDEVP(F$6:F135)</f>
        <v>4.827957290369617</v>
      </c>
      <c r="AY134" s="16">
        <f>STDEVP(G$6:G135)</f>
        <v>3.9660989433450053</v>
      </c>
      <c r="AZ134" s="16">
        <f>STDEVP(H$6:H135)</f>
        <v>5.097679017057346</v>
      </c>
      <c r="BA134" s="16">
        <f>STDEVP(I$6:I135)</f>
        <v>0</v>
      </c>
      <c r="BB134" s="16">
        <f>STDEVP(J$6:J135)</f>
        <v>0</v>
      </c>
      <c r="BC134" s="16">
        <f>STDEVP(K$6:K135)</f>
        <v>34.85624238405647</v>
      </c>
      <c r="BE134" s="39">
        <f t="shared" si="28"/>
        <v>75</v>
      </c>
      <c r="BF134" s="39">
        <f t="shared" si="29"/>
        <v>9</v>
      </c>
      <c r="BG134" s="39">
        <f t="shared" si="30"/>
        <v>23</v>
      </c>
      <c r="BH134" s="39">
        <f t="shared" si="31"/>
        <v>10</v>
      </c>
      <c r="BI134" s="39">
        <f t="shared" si="32"/>
        <v>6</v>
      </c>
      <c r="BJ134" s="39">
        <f t="shared" si="33"/>
        <v>6</v>
      </c>
    </row>
    <row r="135" spans="2:62" ht="14.25">
      <c r="B135" s="3">
        <f>'原始数据表'!B135</f>
        <v>0</v>
      </c>
      <c r="C135" s="3">
        <f>'原始数据表'!C135</f>
        <v>0</v>
      </c>
      <c r="D135" s="3">
        <f>'原始数据表'!D135</f>
        <v>0</v>
      </c>
      <c r="E135" s="3">
        <f>'原始数据表'!E135</f>
        <v>0</v>
      </c>
      <c r="F135" s="3">
        <f>'原始数据表'!F135</f>
        <v>0</v>
      </c>
      <c r="G135" s="3">
        <f>'原始数据表'!G135</f>
        <v>0</v>
      </c>
      <c r="H135" s="3">
        <f>'原始数据表'!H135</f>
        <v>0</v>
      </c>
      <c r="I135" s="3">
        <f>'原始数据表'!I135</f>
        <v>0</v>
      </c>
      <c r="J135" s="3">
        <f>'原始数据表'!J135</f>
        <v>0</v>
      </c>
      <c r="K135" s="3">
        <f aca="true" t="shared" si="34" ref="K135:K198">SUM(B135:J135)</f>
        <v>0</v>
      </c>
      <c r="L135">
        <v>130</v>
      </c>
      <c r="M135" t="e">
        <f ca="1" t="shared" si="35" ref="M135:M198">INDIRECT(ADDRESS($C$1+6-$L135,2))</f>
        <v>#VALUE!</v>
      </c>
      <c r="N135" t="e">
        <f ca="1" t="shared" si="36" ref="N135:N198">INDIRECT(ADDRESS($C$1+6-$L135,3))</f>
        <v>#VALUE!</v>
      </c>
      <c r="O135" t="e">
        <f ca="1" t="shared" si="37" ref="O135:O198">INDIRECT(ADDRESS($C$1+6-$L135,4))</f>
        <v>#VALUE!</v>
      </c>
      <c r="P135" t="e">
        <f ca="1" t="shared" si="38" ref="P135:P198">INDIRECT(ADDRESS($C$1+6-$L135,5))</f>
        <v>#VALUE!</v>
      </c>
      <c r="Q135" t="e">
        <f ca="1" t="shared" si="39" ref="Q135:Q198">INDIRECT(ADDRESS($C$1+6-$L135,6))</f>
        <v>#VALUE!</v>
      </c>
      <c r="R135" t="e">
        <f ca="1" t="shared" si="40" ref="R135:R198">INDIRECT(ADDRESS($C$1+6-$L135,7))</f>
        <v>#VALUE!</v>
      </c>
      <c r="S135" t="e">
        <f ca="1" t="shared" si="41" ref="S135:S198">INDIRECT(ADDRESS($C$1+6-$L135,8))</f>
        <v>#VALUE!</v>
      </c>
      <c r="T135" t="e">
        <f ca="1" t="shared" si="42" ref="T135:T198">INDIRECT(ADDRESS($C$1+6-$L135,9))</f>
        <v>#VALUE!</v>
      </c>
      <c r="U135" t="e">
        <f ca="1" t="shared" si="43" ref="U135:U198">INDIRECT(ADDRESS($C$1+6-$L135,10))</f>
        <v>#VALUE!</v>
      </c>
      <c r="V135" t="e">
        <f ca="1" t="shared" si="44" ref="V135:V198">INDIRECT(ADDRESS($C$1+6-$L135,11))</f>
        <v>#VALUE!</v>
      </c>
      <c r="X135">
        <f>AVERAGE(B$6:B136)</f>
        <v>4.908396946564886</v>
      </c>
      <c r="Y135">
        <f>AVERAGE(C$6:C136)</f>
        <v>6.221374045801527</v>
      </c>
      <c r="Z135">
        <f>AVERAGE(D$6:D136)</f>
        <v>3.8473282442748094</v>
      </c>
      <c r="AA135">
        <f>AVERAGE(E$6:E136)</f>
        <v>3.7404580152671754</v>
      </c>
      <c r="AB135">
        <f>AVERAGE(F$6:F136)</f>
        <v>3.7786259541984735</v>
      </c>
      <c r="AC135">
        <f>AVERAGE(G$6:G136)</f>
        <v>3.267175572519084</v>
      </c>
      <c r="AD135">
        <f>AVERAGE(H$6:H136)</f>
        <v>4.114503816793893</v>
      </c>
      <c r="AE135">
        <f>AVERAGE(I$6:I136)</f>
        <v>0</v>
      </c>
      <c r="AF135">
        <f>AVERAGE(J$6:J136)</f>
        <v>0</v>
      </c>
      <c r="AG135">
        <f>AVERAGE(K$6:K136)</f>
        <v>29.87786259541985</v>
      </c>
      <c r="AI135" t="e">
        <f>AVERAGE(M$6:M136)</f>
        <v>#VALUE!</v>
      </c>
      <c r="AJ135" t="e">
        <f>AVERAGE(N$6:N136)</f>
        <v>#VALUE!</v>
      </c>
      <c r="AK135" t="e">
        <f>AVERAGE(O$6:O136)</f>
        <v>#VALUE!</v>
      </c>
      <c r="AL135" t="e">
        <f>AVERAGE(P$6:P136)</f>
        <v>#VALUE!</v>
      </c>
      <c r="AM135" t="e">
        <f>AVERAGE(Q$6:Q136)</f>
        <v>#VALUE!</v>
      </c>
      <c r="AN135" t="e">
        <f>AVERAGE(R$6:R136)</f>
        <v>#VALUE!</v>
      </c>
      <c r="AO135" t="e">
        <f>AVERAGE(S$6:S136)</f>
        <v>#VALUE!</v>
      </c>
      <c r="AP135" t="e">
        <f>AVERAGE(T$6:T136)</f>
        <v>#VALUE!</v>
      </c>
      <c r="AQ135" t="e">
        <f>AVERAGE(U$6:U136)</f>
        <v>#VALUE!</v>
      </c>
      <c r="AR135" t="e">
        <f>AVERAGE(V$6:V136)</f>
        <v>#VALUE!</v>
      </c>
      <c r="AT135" s="16">
        <f>STDEVP(B$6:B136)</f>
        <v>5.919885471451723</v>
      </c>
      <c r="AU135" s="16">
        <f>STDEVP(C$6:C136)</f>
        <v>7.437567192677046</v>
      </c>
      <c r="AV135" s="16">
        <f>STDEVP(D$6:D136)</f>
        <v>4.622337537664577</v>
      </c>
      <c r="AW135" s="16">
        <f>STDEVP(E$6:E136)</f>
        <v>4.751195568718125</v>
      </c>
      <c r="AX135" s="16">
        <f>STDEVP(F$6:F136)</f>
        <v>4.820899279981208</v>
      </c>
      <c r="AY135" s="16">
        <f>STDEVP(G$6:G136)</f>
        <v>3.9613098833687643</v>
      </c>
      <c r="AZ135" s="16">
        <f>STDEVP(H$6:H136)</f>
        <v>5.090990727340141</v>
      </c>
      <c r="BA135" s="16">
        <f>STDEVP(I$6:I136)</f>
        <v>0</v>
      </c>
      <c r="BB135" s="16">
        <f>STDEVP(J$6:J136)</f>
        <v>0</v>
      </c>
      <c r="BC135" s="16">
        <f>STDEVP(K$6:K136)</f>
        <v>34.82168818352415</v>
      </c>
      <c r="BE135" s="39">
        <f aca="true" t="shared" si="45" ref="BE135:BE198">IF($K135&lt;50,BE134+1,BE134)</f>
        <v>76</v>
      </c>
      <c r="BF135" s="39">
        <f aca="true" t="shared" si="46" ref="BF135:BF198">IF(AND(($K135&gt;=50),($K135&lt;60)),BF134+1,BF134)</f>
        <v>9</v>
      </c>
      <c r="BG135" s="39">
        <f aca="true" t="shared" si="47" ref="BG135:BG198">IF(AND(($K135&gt;=60),($K135&lt;70)),BG134+1,BG134)</f>
        <v>23</v>
      </c>
      <c r="BH135" s="39">
        <f aca="true" t="shared" si="48" ref="BH135:BH198">IF(AND(($K135&gt;=70),($K135&lt;80)),BH134+1,BH134)</f>
        <v>10</v>
      </c>
      <c r="BI135" s="39">
        <f aca="true" t="shared" si="49" ref="BI135:BI198">IF(AND(($K135&gt;=80),($K135&lt;90)),BI134+1,BI134)</f>
        <v>6</v>
      </c>
      <c r="BJ135" s="39">
        <f aca="true" t="shared" si="50" ref="BJ135:BJ198">IF(AND(($K135&gt;=90),($K135&lt;101)),BJ134+1,BJ134)</f>
        <v>6</v>
      </c>
    </row>
    <row r="136" spans="2:62" ht="14.25">
      <c r="B136" s="3">
        <f>'原始数据表'!B136</f>
        <v>0</v>
      </c>
      <c r="C136" s="3">
        <f>'原始数据表'!C136</f>
        <v>0</v>
      </c>
      <c r="D136" s="3">
        <f>'原始数据表'!D136</f>
        <v>0</v>
      </c>
      <c r="E136" s="3">
        <f>'原始数据表'!E136</f>
        <v>0</v>
      </c>
      <c r="F136" s="3">
        <f>'原始数据表'!F136</f>
        <v>0</v>
      </c>
      <c r="G136" s="3">
        <f>'原始数据表'!G136</f>
        <v>0</v>
      </c>
      <c r="H136" s="3">
        <f>'原始数据表'!H136</f>
        <v>0</v>
      </c>
      <c r="I136" s="3">
        <f>'原始数据表'!I136</f>
        <v>0</v>
      </c>
      <c r="J136" s="3">
        <f>'原始数据表'!J136</f>
        <v>0</v>
      </c>
      <c r="K136" s="3">
        <f t="shared" si="34"/>
        <v>0</v>
      </c>
      <c r="L136">
        <v>131</v>
      </c>
      <c r="M136" t="e">
        <f ca="1" t="shared" si="35"/>
        <v>#VALUE!</v>
      </c>
      <c r="N136" t="e">
        <f ca="1" t="shared" si="36"/>
        <v>#VALUE!</v>
      </c>
      <c r="O136" t="e">
        <f ca="1" t="shared" si="37"/>
        <v>#VALUE!</v>
      </c>
      <c r="P136" t="e">
        <f ca="1" t="shared" si="38"/>
        <v>#VALUE!</v>
      </c>
      <c r="Q136" t="e">
        <f ca="1" t="shared" si="39"/>
        <v>#VALUE!</v>
      </c>
      <c r="R136" t="e">
        <f ca="1" t="shared" si="40"/>
        <v>#VALUE!</v>
      </c>
      <c r="S136" t="e">
        <f ca="1" t="shared" si="41"/>
        <v>#VALUE!</v>
      </c>
      <c r="T136" t="e">
        <f ca="1" t="shared" si="42"/>
        <v>#VALUE!</v>
      </c>
      <c r="U136" t="e">
        <f ca="1" t="shared" si="43"/>
        <v>#VALUE!</v>
      </c>
      <c r="V136" t="e">
        <f ca="1" t="shared" si="44"/>
        <v>#VALUE!</v>
      </c>
      <c r="X136">
        <f>AVERAGE(B$6:B137)</f>
        <v>4.871212121212121</v>
      </c>
      <c r="Y136">
        <f>AVERAGE(C$6:C137)</f>
        <v>6.174242424242424</v>
      </c>
      <c r="Z136">
        <f>AVERAGE(D$6:D137)</f>
        <v>3.8181818181818183</v>
      </c>
      <c r="AA136">
        <f>AVERAGE(E$6:E137)</f>
        <v>3.712121212121212</v>
      </c>
      <c r="AB136">
        <f>AVERAGE(F$6:F137)</f>
        <v>3.75</v>
      </c>
      <c r="AC136">
        <f>AVERAGE(G$6:G137)</f>
        <v>3.242424242424242</v>
      </c>
      <c r="AD136">
        <f>AVERAGE(H$6:H137)</f>
        <v>4.083333333333333</v>
      </c>
      <c r="AE136">
        <f>AVERAGE(I$6:I137)</f>
        <v>0</v>
      </c>
      <c r="AF136">
        <f>AVERAGE(J$6:J137)</f>
        <v>0</v>
      </c>
      <c r="AG136">
        <f>AVERAGE(K$6:K137)</f>
        <v>29.651515151515152</v>
      </c>
      <c r="AI136" t="e">
        <f>AVERAGE(M$6:M137)</f>
        <v>#VALUE!</v>
      </c>
      <c r="AJ136" t="e">
        <f>AVERAGE(N$6:N137)</f>
        <v>#VALUE!</v>
      </c>
      <c r="AK136" t="e">
        <f>AVERAGE(O$6:O137)</f>
        <v>#VALUE!</v>
      </c>
      <c r="AL136" t="e">
        <f>AVERAGE(P$6:P137)</f>
        <v>#VALUE!</v>
      </c>
      <c r="AM136" t="e">
        <f>AVERAGE(Q$6:Q137)</f>
        <v>#VALUE!</v>
      </c>
      <c r="AN136" t="e">
        <f>AVERAGE(R$6:R137)</f>
        <v>#VALUE!</v>
      </c>
      <c r="AO136" t="e">
        <f>AVERAGE(S$6:S137)</f>
        <v>#VALUE!</v>
      </c>
      <c r="AP136" t="e">
        <f>AVERAGE(T$6:T137)</f>
        <v>#VALUE!</v>
      </c>
      <c r="AQ136" t="e">
        <f>AVERAGE(U$6:U137)</f>
        <v>#VALUE!</v>
      </c>
      <c r="AR136" t="e">
        <f>AVERAGE(V$6:V137)</f>
        <v>#VALUE!</v>
      </c>
      <c r="AT136" s="16">
        <f>STDEVP(B$6:B137)</f>
        <v>5.912756244726316</v>
      </c>
      <c r="AU136" s="16">
        <f>STDEVP(C$6:C137)</f>
        <v>7.428952587497856</v>
      </c>
      <c r="AV136" s="16">
        <f>STDEVP(D$6:D137)</f>
        <v>4.6168633288462395</v>
      </c>
      <c r="AW136" s="16">
        <f>STDEVP(E$6:E137)</f>
        <v>4.744263366888323</v>
      </c>
      <c r="AX136" s="16">
        <f>STDEVP(F$6:F137)</f>
        <v>4.813766559031346</v>
      </c>
      <c r="AY136" s="16">
        <f>STDEVP(G$6:G137)</f>
        <v>3.9564316876203285</v>
      </c>
      <c r="AZ136" s="16">
        <f>STDEVP(H$6:H137)</f>
        <v>5.084202608238205</v>
      </c>
      <c r="BA136" s="16">
        <f>STDEVP(I$6:I137)</f>
        <v>0</v>
      </c>
      <c r="BB136" s="16">
        <f>STDEVP(J$6:J137)</f>
        <v>0</v>
      </c>
      <c r="BC136" s="16">
        <f>STDEVP(K$6:K137)</f>
        <v>34.786139883685664</v>
      </c>
      <c r="BE136" s="39">
        <f t="shared" si="45"/>
        <v>77</v>
      </c>
      <c r="BF136" s="39">
        <f t="shared" si="46"/>
        <v>9</v>
      </c>
      <c r="BG136" s="39">
        <f t="shared" si="47"/>
        <v>23</v>
      </c>
      <c r="BH136" s="39">
        <f t="shared" si="48"/>
        <v>10</v>
      </c>
      <c r="BI136" s="39">
        <f t="shared" si="49"/>
        <v>6</v>
      </c>
      <c r="BJ136" s="39">
        <f t="shared" si="50"/>
        <v>6</v>
      </c>
    </row>
    <row r="137" spans="2:62" ht="14.25">
      <c r="B137" s="3">
        <f>'原始数据表'!B137</f>
        <v>0</v>
      </c>
      <c r="C137" s="3">
        <f>'原始数据表'!C137</f>
        <v>0</v>
      </c>
      <c r="D137" s="3">
        <f>'原始数据表'!D137</f>
        <v>0</v>
      </c>
      <c r="E137" s="3">
        <f>'原始数据表'!E137</f>
        <v>0</v>
      </c>
      <c r="F137" s="3">
        <f>'原始数据表'!F137</f>
        <v>0</v>
      </c>
      <c r="G137" s="3">
        <f>'原始数据表'!G137</f>
        <v>0</v>
      </c>
      <c r="H137" s="3">
        <f>'原始数据表'!H137</f>
        <v>0</v>
      </c>
      <c r="I137" s="3">
        <f>'原始数据表'!I137</f>
        <v>0</v>
      </c>
      <c r="J137" s="3">
        <f>'原始数据表'!J137</f>
        <v>0</v>
      </c>
      <c r="K137" s="3">
        <f t="shared" si="34"/>
        <v>0</v>
      </c>
      <c r="L137">
        <v>132</v>
      </c>
      <c r="M137" t="e">
        <f ca="1" t="shared" si="35"/>
        <v>#VALUE!</v>
      </c>
      <c r="N137" t="e">
        <f ca="1" t="shared" si="36"/>
        <v>#VALUE!</v>
      </c>
      <c r="O137" t="e">
        <f ca="1" t="shared" si="37"/>
        <v>#VALUE!</v>
      </c>
      <c r="P137" t="e">
        <f ca="1" t="shared" si="38"/>
        <v>#VALUE!</v>
      </c>
      <c r="Q137" t="e">
        <f ca="1" t="shared" si="39"/>
        <v>#VALUE!</v>
      </c>
      <c r="R137" t="e">
        <f ca="1" t="shared" si="40"/>
        <v>#VALUE!</v>
      </c>
      <c r="S137" t="e">
        <f ca="1" t="shared" si="41"/>
        <v>#VALUE!</v>
      </c>
      <c r="T137" t="e">
        <f ca="1" t="shared" si="42"/>
        <v>#VALUE!</v>
      </c>
      <c r="U137" t="e">
        <f ca="1" t="shared" si="43"/>
        <v>#VALUE!</v>
      </c>
      <c r="V137" t="e">
        <f ca="1" t="shared" si="44"/>
        <v>#VALUE!</v>
      </c>
      <c r="X137">
        <f>AVERAGE(B$6:B138)</f>
        <v>4.834586466165414</v>
      </c>
      <c r="Y137">
        <f>AVERAGE(C$6:C138)</f>
        <v>6.12781954887218</v>
      </c>
      <c r="Z137">
        <f>AVERAGE(D$6:D138)</f>
        <v>3.789473684210526</v>
      </c>
      <c r="AA137">
        <f>AVERAGE(E$6:E138)</f>
        <v>3.6842105263157894</v>
      </c>
      <c r="AB137">
        <f>AVERAGE(F$6:F138)</f>
        <v>3.7218045112781954</v>
      </c>
      <c r="AC137">
        <f>AVERAGE(G$6:G138)</f>
        <v>3.218045112781955</v>
      </c>
      <c r="AD137">
        <f>AVERAGE(H$6:H138)</f>
        <v>4.052631578947368</v>
      </c>
      <c r="AE137">
        <f>AVERAGE(I$6:I138)</f>
        <v>0</v>
      </c>
      <c r="AF137">
        <f>AVERAGE(J$6:J138)</f>
        <v>0</v>
      </c>
      <c r="AG137">
        <f>AVERAGE(K$6:K138)</f>
        <v>29.428571428571427</v>
      </c>
      <c r="AI137" t="e">
        <f>AVERAGE(M$6:M138)</f>
        <v>#VALUE!</v>
      </c>
      <c r="AJ137" t="e">
        <f>AVERAGE(N$6:N138)</f>
        <v>#VALUE!</v>
      </c>
      <c r="AK137" t="e">
        <f>AVERAGE(O$6:O138)</f>
        <v>#VALUE!</v>
      </c>
      <c r="AL137" t="e">
        <f>AVERAGE(P$6:P138)</f>
        <v>#VALUE!</v>
      </c>
      <c r="AM137" t="e">
        <f>AVERAGE(Q$6:Q138)</f>
        <v>#VALUE!</v>
      </c>
      <c r="AN137" t="e">
        <f>AVERAGE(R$6:R138)</f>
        <v>#VALUE!</v>
      </c>
      <c r="AO137" t="e">
        <f>AVERAGE(S$6:S138)</f>
        <v>#VALUE!</v>
      </c>
      <c r="AP137" t="e">
        <f>AVERAGE(T$6:T138)</f>
        <v>#VALUE!</v>
      </c>
      <c r="AQ137" t="e">
        <f>AVERAGE(U$6:U138)</f>
        <v>#VALUE!</v>
      </c>
      <c r="AR137" t="e">
        <f>AVERAGE(V$6:V138)</f>
        <v>#VALUE!</v>
      </c>
      <c r="AT137" s="16">
        <f>STDEVP(B$6:B138)</f>
        <v>5.905496930989136</v>
      </c>
      <c r="AU137" s="16">
        <f>STDEVP(C$6:C138)</f>
        <v>7.420165101455016</v>
      </c>
      <c r="AV137" s="16">
        <f>STDEVP(D$6:D138)</f>
        <v>4.611284999547506</v>
      </c>
      <c r="AW137" s="16">
        <f>STDEVP(E$6:E138)</f>
        <v>4.737259797791219</v>
      </c>
      <c r="AX137" s="16">
        <f>STDEVP(F$6:F138)</f>
        <v>4.806564094847211</v>
      </c>
      <c r="AY137" s="16">
        <f>STDEVP(G$6:G138)</f>
        <v>3.9514694056933113</v>
      </c>
      <c r="AZ137" s="16">
        <f>STDEVP(H$6:H138)</f>
        <v>5.077320632392202</v>
      </c>
      <c r="BA137" s="16">
        <f>STDEVP(I$6:I138)</f>
        <v>0</v>
      </c>
      <c r="BB137" s="16">
        <f>STDEVP(J$6:J138)</f>
        <v>0</v>
      </c>
      <c r="BC137" s="16">
        <f>STDEVP(K$6:K138)</f>
        <v>34.74964936574023</v>
      </c>
      <c r="BE137" s="39">
        <f t="shared" si="45"/>
        <v>78</v>
      </c>
      <c r="BF137" s="39">
        <f t="shared" si="46"/>
        <v>9</v>
      </c>
      <c r="BG137" s="39">
        <f t="shared" si="47"/>
        <v>23</v>
      </c>
      <c r="BH137" s="39">
        <f t="shared" si="48"/>
        <v>10</v>
      </c>
      <c r="BI137" s="39">
        <f t="shared" si="49"/>
        <v>6</v>
      </c>
      <c r="BJ137" s="39">
        <f t="shared" si="50"/>
        <v>6</v>
      </c>
    </row>
    <row r="138" spans="2:62" ht="14.25">
      <c r="B138" s="3">
        <f>'原始数据表'!B138</f>
        <v>0</v>
      </c>
      <c r="C138" s="3">
        <f>'原始数据表'!C138</f>
        <v>0</v>
      </c>
      <c r="D138" s="3">
        <f>'原始数据表'!D138</f>
        <v>0</v>
      </c>
      <c r="E138" s="3">
        <f>'原始数据表'!E138</f>
        <v>0</v>
      </c>
      <c r="F138" s="3">
        <f>'原始数据表'!F138</f>
        <v>0</v>
      </c>
      <c r="G138" s="3">
        <f>'原始数据表'!G138</f>
        <v>0</v>
      </c>
      <c r="H138" s="3">
        <f>'原始数据表'!H138</f>
        <v>0</v>
      </c>
      <c r="I138" s="3">
        <f>'原始数据表'!I138</f>
        <v>0</v>
      </c>
      <c r="J138" s="3">
        <f>'原始数据表'!J138</f>
        <v>0</v>
      </c>
      <c r="K138" s="3">
        <f t="shared" si="34"/>
        <v>0</v>
      </c>
      <c r="L138">
        <v>133</v>
      </c>
      <c r="M138" t="e">
        <f ca="1" t="shared" si="35"/>
        <v>#VALUE!</v>
      </c>
      <c r="N138" t="e">
        <f ca="1" t="shared" si="36"/>
        <v>#VALUE!</v>
      </c>
      <c r="O138" t="e">
        <f ca="1" t="shared" si="37"/>
        <v>#VALUE!</v>
      </c>
      <c r="P138" t="e">
        <f ca="1" t="shared" si="38"/>
        <v>#VALUE!</v>
      </c>
      <c r="Q138" t="e">
        <f ca="1" t="shared" si="39"/>
        <v>#VALUE!</v>
      </c>
      <c r="R138" t="e">
        <f ca="1" t="shared" si="40"/>
        <v>#VALUE!</v>
      </c>
      <c r="S138" t="e">
        <f ca="1" t="shared" si="41"/>
        <v>#VALUE!</v>
      </c>
      <c r="T138" t="e">
        <f ca="1" t="shared" si="42"/>
        <v>#VALUE!</v>
      </c>
      <c r="U138" t="e">
        <f ca="1" t="shared" si="43"/>
        <v>#VALUE!</v>
      </c>
      <c r="V138" t="e">
        <f ca="1" t="shared" si="44"/>
        <v>#VALUE!</v>
      </c>
      <c r="X138">
        <f>AVERAGE(B$6:B139)</f>
        <v>4.798507462686567</v>
      </c>
      <c r="Y138">
        <f>AVERAGE(C$6:C139)</f>
        <v>6.082089552238806</v>
      </c>
      <c r="Z138">
        <f>AVERAGE(D$6:D139)</f>
        <v>3.7611940298507465</v>
      </c>
      <c r="AA138">
        <f>AVERAGE(E$6:E139)</f>
        <v>3.656716417910448</v>
      </c>
      <c r="AB138">
        <f>AVERAGE(F$6:F139)</f>
        <v>3.6940298507462686</v>
      </c>
      <c r="AC138">
        <f>AVERAGE(G$6:G139)</f>
        <v>3.1940298507462686</v>
      </c>
      <c r="AD138">
        <f>AVERAGE(H$6:H139)</f>
        <v>4.022388059701493</v>
      </c>
      <c r="AE138">
        <f>AVERAGE(I$6:I139)</f>
        <v>0</v>
      </c>
      <c r="AF138">
        <f>AVERAGE(J$6:J139)</f>
        <v>0</v>
      </c>
      <c r="AG138">
        <f>AVERAGE(K$6:K139)</f>
        <v>29.208955223880597</v>
      </c>
      <c r="AI138" t="e">
        <f>AVERAGE(M$6:M139)</f>
        <v>#VALUE!</v>
      </c>
      <c r="AJ138" t="e">
        <f>AVERAGE(N$6:N139)</f>
        <v>#VALUE!</v>
      </c>
      <c r="AK138" t="e">
        <f>AVERAGE(O$6:O139)</f>
        <v>#VALUE!</v>
      </c>
      <c r="AL138" t="e">
        <f>AVERAGE(P$6:P139)</f>
        <v>#VALUE!</v>
      </c>
      <c r="AM138" t="e">
        <f>AVERAGE(Q$6:Q139)</f>
        <v>#VALUE!</v>
      </c>
      <c r="AN138" t="e">
        <f>AVERAGE(R$6:R139)</f>
        <v>#VALUE!</v>
      </c>
      <c r="AO138" t="e">
        <f>AVERAGE(S$6:S139)</f>
        <v>#VALUE!</v>
      </c>
      <c r="AP138" t="e">
        <f>AVERAGE(T$6:T139)</f>
        <v>#VALUE!</v>
      </c>
      <c r="AQ138" t="e">
        <f>AVERAGE(U$6:U139)</f>
        <v>#VALUE!</v>
      </c>
      <c r="AR138" t="e">
        <f>AVERAGE(V$6:V139)</f>
        <v>#VALUE!</v>
      </c>
      <c r="AT138" s="16">
        <f>STDEVP(B$6:B139)</f>
        <v>5.8981148654771225</v>
      </c>
      <c r="AU138" s="16">
        <f>STDEVP(C$6:C139)</f>
        <v>7.411214281499945</v>
      </c>
      <c r="AV138" s="16">
        <f>STDEVP(D$6:D139)</f>
        <v>4.60560836644183</v>
      </c>
      <c r="AW138" s="16">
        <f>STDEVP(E$6:E139)</f>
        <v>4.730189604624808</v>
      </c>
      <c r="AX138" s="16">
        <f>STDEVP(F$6:F139)</f>
        <v>4.79929660881753</v>
      </c>
      <c r="AY138" s="16">
        <f>STDEVP(G$6:G139)</f>
        <v>3.9464278424325516</v>
      </c>
      <c r="AZ138" s="16">
        <f>STDEVP(H$6:H139)</f>
        <v>5.070350480850746</v>
      </c>
      <c r="BA138" s="16">
        <f>STDEVP(I$6:I139)</f>
        <v>0</v>
      </c>
      <c r="BB138" s="16">
        <f>STDEVP(J$6:J139)</f>
        <v>0</v>
      </c>
      <c r="BC138" s="16">
        <f>STDEVP(K$6:K139)</f>
        <v>34.71226602141207</v>
      </c>
      <c r="BE138" s="39">
        <f t="shared" si="45"/>
        <v>79</v>
      </c>
      <c r="BF138" s="39">
        <f t="shared" si="46"/>
        <v>9</v>
      </c>
      <c r="BG138" s="39">
        <f t="shared" si="47"/>
        <v>23</v>
      </c>
      <c r="BH138" s="39">
        <f t="shared" si="48"/>
        <v>10</v>
      </c>
      <c r="BI138" s="39">
        <f t="shared" si="49"/>
        <v>6</v>
      </c>
      <c r="BJ138" s="39">
        <f t="shared" si="50"/>
        <v>6</v>
      </c>
    </row>
    <row r="139" spans="2:62" ht="14.25">
      <c r="B139" s="3">
        <f>'原始数据表'!B139</f>
        <v>0</v>
      </c>
      <c r="C139" s="3">
        <f>'原始数据表'!C139</f>
        <v>0</v>
      </c>
      <c r="D139" s="3">
        <f>'原始数据表'!D139</f>
        <v>0</v>
      </c>
      <c r="E139" s="3">
        <f>'原始数据表'!E139</f>
        <v>0</v>
      </c>
      <c r="F139" s="3">
        <f>'原始数据表'!F139</f>
        <v>0</v>
      </c>
      <c r="G139" s="3">
        <f>'原始数据表'!G139</f>
        <v>0</v>
      </c>
      <c r="H139" s="3">
        <f>'原始数据表'!H139</f>
        <v>0</v>
      </c>
      <c r="I139" s="3">
        <f>'原始数据表'!I139</f>
        <v>0</v>
      </c>
      <c r="J139" s="3">
        <f>'原始数据表'!J139</f>
        <v>0</v>
      </c>
      <c r="K139" s="3">
        <f t="shared" si="34"/>
        <v>0</v>
      </c>
      <c r="L139">
        <v>134</v>
      </c>
      <c r="M139" t="e">
        <f ca="1" t="shared" si="35"/>
        <v>#VALUE!</v>
      </c>
      <c r="N139" t="e">
        <f ca="1" t="shared" si="36"/>
        <v>#VALUE!</v>
      </c>
      <c r="O139" t="e">
        <f ca="1" t="shared" si="37"/>
        <v>#VALUE!</v>
      </c>
      <c r="P139" t="e">
        <f ca="1" t="shared" si="38"/>
        <v>#VALUE!</v>
      </c>
      <c r="Q139" t="e">
        <f ca="1" t="shared" si="39"/>
        <v>#VALUE!</v>
      </c>
      <c r="R139" t="e">
        <f ca="1" t="shared" si="40"/>
        <v>#VALUE!</v>
      </c>
      <c r="S139" t="e">
        <f ca="1" t="shared" si="41"/>
        <v>#VALUE!</v>
      </c>
      <c r="T139" t="e">
        <f ca="1" t="shared" si="42"/>
        <v>#VALUE!</v>
      </c>
      <c r="U139" t="e">
        <f ca="1" t="shared" si="43"/>
        <v>#VALUE!</v>
      </c>
      <c r="V139" t="e">
        <f ca="1" t="shared" si="44"/>
        <v>#VALUE!</v>
      </c>
      <c r="X139">
        <f>AVERAGE(B$6:B140)</f>
        <v>4.762962962962963</v>
      </c>
      <c r="Y139">
        <f>AVERAGE(C$6:C140)</f>
        <v>6.037037037037037</v>
      </c>
      <c r="Z139">
        <f>AVERAGE(D$6:D140)</f>
        <v>3.7333333333333334</v>
      </c>
      <c r="AA139">
        <f>AVERAGE(E$6:E140)</f>
        <v>3.6296296296296298</v>
      </c>
      <c r="AB139">
        <f>AVERAGE(F$6:F140)</f>
        <v>3.6666666666666665</v>
      </c>
      <c r="AC139">
        <f>AVERAGE(G$6:G140)</f>
        <v>3.1703703703703705</v>
      </c>
      <c r="AD139">
        <f>AVERAGE(H$6:H140)</f>
        <v>3.9925925925925925</v>
      </c>
      <c r="AE139">
        <f>AVERAGE(I$6:I140)</f>
        <v>0</v>
      </c>
      <c r="AF139">
        <f>AVERAGE(J$6:J140)</f>
        <v>0</v>
      </c>
      <c r="AG139">
        <f>AVERAGE(K$6:K140)</f>
        <v>28.992592592592594</v>
      </c>
      <c r="AI139" t="e">
        <f>AVERAGE(M$6:M140)</f>
        <v>#VALUE!</v>
      </c>
      <c r="AJ139" t="e">
        <f>AVERAGE(N$6:N140)</f>
        <v>#VALUE!</v>
      </c>
      <c r="AK139" t="e">
        <f>AVERAGE(O$6:O140)</f>
        <v>#VALUE!</v>
      </c>
      <c r="AL139" t="e">
        <f>AVERAGE(P$6:P140)</f>
        <v>#VALUE!</v>
      </c>
      <c r="AM139" t="e">
        <f>AVERAGE(Q$6:Q140)</f>
        <v>#VALUE!</v>
      </c>
      <c r="AN139" t="e">
        <f>AVERAGE(R$6:R140)</f>
        <v>#VALUE!</v>
      </c>
      <c r="AO139" t="e">
        <f>AVERAGE(S$6:S140)</f>
        <v>#VALUE!</v>
      </c>
      <c r="AP139" t="e">
        <f>AVERAGE(T$6:T140)</f>
        <v>#VALUE!</v>
      </c>
      <c r="AQ139" t="e">
        <f>AVERAGE(U$6:U140)</f>
        <v>#VALUE!</v>
      </c>
      <c r="AR139" t="e">
        <f>AVERAGE(V$6:V140)</f>
        <v>#VALUE!</v>
      </c>
      <c r="AT139" s="16">
        <f>STDEVP(B$6:B140)</f>
        <v>5.890617030382153</v>
      </c>
      <c r="AU139" s="16">
        <f>STDEVP(C$6:C140)</f>
        <v>7.4021092163301745</v>
      </c>
      <c r="AV139" s="16">
        <f>STDEVP(D$6:D140)</f>
        <v>4.5998389665855175</v>
      </c>
      <c r="AW139" s="16">
        <f>STDEVP(E$6:E140)</f>
        <v>4.723057297259494</v>
      </c>
      <c r="AX139" s="16">
        <f>STDEVP(F$6:F140)</f>
        <v>4.791968589521739</v>
      </c>
      <c r="AY139" s="16">
        <f>STDEVP(G$6:G140)</f>
        <v>3.9413115710208477</v>
      </c>
      <c r="AZ139" s="16">
        <f>STDEVP(H$6:H140)</f>
        <v>5.063297558642247</v>
      </c>
      <c r="BA139" s="16">
        <f>STDEVP(I$6:I140)</f>
        <v>0</v>
      </c>
      <c r="BB139" s="16">
        <f>STDEVP(J$6:J140)</f>
        <v>0</v>
      </c>
      <c r="BC139" s="16">
        <f>STDEVP(K$6:K140)</f>
        <v>34.67403688668518</v>
      </c>
      <c r="BE139" s="39">
        <f t="shared" si="45"/>
        <v>80</v>
      </c>
      <c r="BF139" s="39">
        <f t="shared" si="46"/>
        <v>9</v>
      </c>
      <c r="BG139" s="39">
        <f t="shared" si="47"/>
        <v>23</v>
      </c>
      <c r="BH139" s="39">
        <f t="shared" si="48"/>
        <v>10</v>
      </c>
      <c r="BI139" s="39">
        <f t="shared" si="49"/>
        <v>6</v>
      </c>
      <c r="BJ139" s="39">
        <f t="shared" si="50"/>
        <v>6</v>
      </c>
    </row>
    <row r="140" spans="2:62" ht="14.25">
      <c r="B140" s="3">
        <f>'原始数据表'!B140</f>
        <v>0</v>
      </c>
      <c r="C140" s="3">
        <f>'原始数据表'!C140</f>
        <v>0</v>
      </c>
      <c r="D140" s="3">
        <f>'原始数据表'!D140</f>
        <v>0</v>
      </c>
      <c r="E140" s="3">
        <f>'原始数据表'!E140</f>
        <v>0</v>
      </c>
      <c r="F140" s="3">
        <f>'原始数据表'!F140</f>
        <v>0</v>
      </c>
      <c r="G140" s="3">
        <f>'原始数据表'!G140</f>
        <v>0</v>
      </c>
      <c r="H140" s="3">
        <f>'原始数据表'!H140</f>
        <v>0</v>
      </c>
      <c r="I140" s="3">
        <f>'原始数据表'!I140</f>
        <v>0</v>
      </c>
      <c r="J140" s="3">
        <f>'原始数据表'!J140</f>
        <v>0</v>
      </c>
      <c r="K140" s="3">
        <f t="shared" si="34"/>
        <v>0</v>
      </c>
      <c r="L140">
        <v>135</v>
      </c>
      <c r="M140" t="e">
        <f ca="1" t="shared" si="35"/>
        <v>#VALUE!</v>
      </c>
      <c r="N140" t="e">
        <f ca="1" t="shared" si="36"/>
        <v>#VALUE!</v>
      </c>
      <c r="O140" t="e">
        <f ca="1" t="shared" si="37"/>
        <v>#VALUE!</v>
      </c>
      <c r="P140" t="e">
        <f ca="1" t="shared" si="38"/>
        <v>#VALUE!</v>
      </c>
      <c r="Q140" t="e">
        <f ca="1" t="shared" si="39"/>
        <v>#VALUE!</v>
      </c>
      <c r="R140" t="e">
        <f ca="1" t="shared" si="40"/>
        <v>#VALUE!</v>
      </c>
      <c r="S140" t="e">
        <f ca="1" t="shared" si="41"/>
        <v>#VALUE!</v>
      </c>
      <c r="T140" t="e">
        <f ca="1" t="shared" si="42"/>
        <v>#VALUE!</v>
      </c>
      <c r="U140" t="e">
        <f ca="1" t="shared" si="43"/>
        <v>#VALUE!</v>
      </c>
      <c r="V140" t="e">
        <f ca="1" t="shared" si="44"/>
        <v>#VALUE!</v>
      </c>
      <c r="X140">
        <f>AVERAGE(B$6:B141)</f>
        <v>4.727941176470588</v>
      </c>
      <c r="Y140">
        <f>AVERAGE(C$6:C141)</f>
        <v>5.992647058823529</v>
      </c>
      <c r="Z140">
        <f>AVERAGE(D$6:D141)</f>
        <v>3.7058823529411766</v>
      </c>
      <c r="AA140">
        <f>AVERAGE(E$6:E141)</f>
        <v>3.6029411764705883</v>
      </c>
      <c r="AB140">
        <f>AVERAGE(F$6:F141)</f>
        <v>3.639705882352941</v>
      </c>
      <c r="AC140">
        <f>AVERAGE(G$6:G141)</f>
        <v>3.1470588235294117</v>
      </c>
      <c r="AD140">
        <f>AVERAGE(H$6:H141)</f>
        <v>3.963235294117647</v>
      </c>
      <c r="AE140">
        <f>AVERAGE(I$6:I141)</f>
        <v>0</v>
      </c>
      <c r="AF140">
        <f>AVERAGE(J$6:J141)</f>
        <v>0</v>
      </c>
      <c r="AG140">
        <f>AVERAGE(K$6:K141)</f>
        <v>28.779411764705884</v>
      </c>
      <c r="AI140" t="e">
        <f>AVERAGE(M$6:M141)</f>
        <v>#VALUE!</v>
      </c>
      <c r="AJ140" t="e">
        <f>AVERAGE(N$6:N141)</f>
        <v>#VALUE!</v>
      </c>
      <c r="AK140" t="e">
        <f>AVERAGE(O$6:O141)</f>
        <v>#VALUE!</v>
      </c>
      <c r="AL140" t="e">
        <f>AVERAGE(P$6:P141)</f>
        <v>#VALUE!</v>
      </c>
      <c r="AM140" t="e">
        <f>AVERAGE(Q$6:Q141)</f>
        <v>#VALUE!</v>
      </c>
      <c r="AN140" t="e">
        <f>AVERAGE(R$6:R141)</f>
        <v>#VALUE!</v>
      </c>
      <c r="AO140" t="e">
        <f>AVERAGE(S$6:S141)</f>
        <v>#VALUE!</v>
      </c>
      <c r="AP140" t="e">
        <f>AVERAGE(T$6:T141)</f>
        <v>#VALUE!</v>
      </c>
      <c r="AQ140" t="e">
        <f>AVERAGE(U$6:U141)</f>
        <v>#VALUE!</v>
      </c>
      <c r="AR140" t="e">
        <f>AVERAGE(V$6:V141)</f>
        <v>#VALUE!</v>
      </c>
      <c r="AT140" s="16">
        <f>STDEVP(B$6:B141)</f>
        <v>5.883010073589162</v>
      </c>
      <c r="AU140" s="16">
        <f>STDEVP(C$6:C141)</f>
        <v>7.392858560730209</v>
      </c>
      <c r="AV140" s="16">
        <f>STDEVP(D$6:D141)</f>
        <v>4.593982072263323</v>
      </c>
      <c r="AW140" s="16">
        <f>STDEVP(E$6:E141)</f>
        <v>4.715867164603648</v>
      </c>
      <c r="AX140" s="16">
        <f>STDEVP(F$6:F141)</f>
        <v>4.7845843050695995</v>
      </c>
      <c r="AY140" s="16">
        <f>STDEVP(G$6:G141)</f>
        <v>3.9361249452697873</v>
      </c>
      <c r="AZ140" s="16">
        <f>STDEVP(H$6:H141)</f>
        <v>5.056167009404419</v>
      </c>
      <c r="BA140" s="16">
        <f>STDEVP(I$6:I141)</f>
        <v>0</v>
      </c>
      <c r="BB140" s="16">
        <f>STDEVP(J$6:J141)</f>
        <v>0</v>
      </c>
      <c r="BC140" s="16">
        <f>STDEVP(K$6:K141)</f>
        <v>34.635006767310244</v>
      </c>
      <c r="BE140" s="39">
        <f t="shared" si="45"/>
        <v>81</v>
      </c>
      <c r="BF140" s="39">
        <f t="shared" si="46"/>
        <v>9</v>
      </c>
      <c r="BG140" s="39">
        <f t="shared" si="47"/>
        <v>23</v>
      </c>
      <c r="BH140" s="39">
        <f t="shared" si="48"/>
        <v>10</v>
      </c>
      <c r="BI140" s="39">
        <f t="shared" si="49"/>
        <v>6</v>
      </c>
      <c r="BJ140" s="39">
        <f t="shared" si="50"/>
        <v>6</v>
      </c>
    </row>
    <row r="141" spans="2:62" ht="14.25">
      <c r="B141" s="3">
        <f>'原始数据表'!B141</f>
        <v>0</v>
      </c>
      <c r="C141" s="3">
        <f>'原始数据表'!C141</f>
        <v>0</v>
      </c>
      <c r="D141" s="3">
        <f>'原始数据表'!D141</f>
        <v>0</v>
      </c>
      <c r="E141" s="3">
        <f>'原始数据表'!E141</f>
        <v>0</v>
      </c>
      <c r="F141" s="3">
        <f>'原始数据表'!F141</f>
        <v>0</v>
      </c>
      <c r="G141" s="3">
        <f>'原始数据表'!G141</f>
        <v>0</v>
      </c>
      <c r="H141" s="3">
        <f>'原始数据表'!H141</f>
        <v>0</v>
      </c>
      <c r="I141" s="3">
        <f>'原始数据表'!I141</f>
        <v>0</v>
      </c>
      <c r="J141" s="3">
        <f>'原始数据表'!J141</f>
        <v>0</v>
      </c>
      <c r="K141" s="3">
        <f t="shared" si="34"/>
        <v>0</v>
      </c>
      <c r="L141">
        <v>136</v>
      </c>
      <c r="M141" t="e">
        <f ca="1" t="shared" si="35"/>
        <v>#VALUE!</v>
      </c>
      <c r="N141" t="e">
        <f ca="1" t="shared" si="36"/>
        <v>#VALUE!</v>
      </c>
      <c r="O141" t="e">
        <f ca="1" t="shared" si="37"/>
        <v>#VALUE!</v>
      </c>
      <c r="P141" t="e">
        <f ca="1" t="shared" si="38"/>
        <v>#VALUE!</v>
      </c>
      <c r="Q141" t="e">
        <f ca="1" t="shared" si="39"/>
        <v>#VALUE!</v>
      </c>
      <c r="R141" t="e">
        <f ca="1" t="shared" si="40"/>
        <v>#VALUE!</v>
      </c>
      <c r="S141" t="e">
        <f ca="1" t="shared" si="41"/>
        <v>#VALUE!</v>
      </c>
      <c r="T141" t="e">
        <f ca="1" t="shared" si="42"/>
        <v>#VALUE!</v>
      </c>
      <c r="U141" t="e">
        <f ca="1" t="shared" si="43"/>
        <v>#VALUE!</v>
      </c>
      <c r="V141" t="e">
        <f ca="1" t="shared" si="44"/>
        <v>#VALUE!</v>
      </c>
      <c r="X141">
        <f>AVERAGE(B$6:B142)</f>
        <v>4.693430656934306</v>
      </c>
      <c r="Y141">
        <f>AVERAGE(C$6:C142)</f>
        <v>5.9489051094890515</v>
      </c>
      <c r="Z141">
        <f>AVERAGE(D$6:D142)</f>
        <v>3.678832116788321</v>
      </c>
      <c r="AA141">
        <f>AVERAGE(E$6:E142)</f>
        <v>3.576642335766423</v>
      </c>
      <c r="AB141">
        <f>AVERAGE(F$6:F142)</f>
        <v>3.613138686131387</v>
      </c>
      <c r="AC141">
        <f>AVERAGE(G$6:G142)</f>
        <v>3.124087591240876</v>
      </c>
      <c r="AD141">
        <f>AVERAGE(H$6:H142)</f>
        <v>3.934306569343066</v>
      </c>
      <c r="AE141">
        <f>AVERAGE(I$6:I142)</f>
        <v>0</v>
      </c>
      <c r="AF141">
        <f>AVERAGE(J$6:J142)</f>
        <v>0</v>
      </c>
      <c r="AG141">
        <f>AVERAGE(K$6:K142)</f>
        <v>28.56934306569343</v>
      </c>
      <c r="AI141" t="e">
        <f>AVERAGE(M$6:M142)</f>
        <v>#VALUE!</v>
      </c>
      <c r="AJ141" t="e">
        <f>AVERAGE(N$6:N142)</f>
        <v>#VALUE!</v>
      </c>
      <c r="AK141" t="e">
        <f>AVERAGE(O$6:O142)</f>
        <v>#VALUE!</v>
      </c>
      <c r="AL141" t="e">
        <f>AVERAGE(P$6:P142)</f>
        <v>#VALUE!</v>
      </c>
      <c r="AM141" t="e">
        <f>AVERAGE(Q$6:Q142)</f>
        <v>#VALUE!</v>
      </c>
      <c r="AN141" t="e">
        <f>AVERAGE(R$6:R142)</f>
        <v>#VALUE!</v>
      </c>
      <c r="AO141" t="e">
        <f>AVERAGE(S$6:S142)</f>
        <v>#VALUE!</v>
      </c>
      <c r="AP141" t="e">
        <f>AVERAGE(T$6:T142)</f>
        <v>#VALUE!</v>
      </c>
      <c r="AQ141" t="e">
        <f>AVERAGE(U$6:U142)</f>
        <v>#VALUE!</v>
      </c>
      <c r="AR141" t="e">
        <f>AVERAGE(V$6:V142)</f>
        <v>#VALUE!</v>
      </c>
      <c r="AT141" s="16">
        <f>STDEVP(B$6:B142)</f>
        <v>5.875300326283215</v>
      </c>
      <c r="AU141" s="16">
        <f>STDEVP(C$6:C142)</f>
        <v>7.38347055843972</v>
      </c>
      <c r="AV141" s="16">
        <f>STDEVP(D$6:D142)</f>
        <v>4.5880427049370605</v>
      </c>
      <c r="AW141" s="16">
        <f>STDEVP(E$6:E142)</f>
        <v>4.708623286231162</v>
      </c>
      <c r="AX141" s="16">
        <f>STDEVP(F$6:F142)</f>
        <v>4.777147814704908</v>
      </c>
      <c r="AY141" s="16">
        <f>STDEVP(G$6:G142)</f>
        <v>3.930872111169679</v>
      </c>
      <c r="AZ141" s="16">
        <f>STDEVP(H$6:H142)</f>
        <v>5.048963729136111</v>
      </c>
      <c r="BA141" s="16">
        <f>STDEVP(I$6:I142)</f>
        <v>0</v>
      </c>
      <c r="BB141" s="16">
        <f>STDEVP(J$6:J142)</f>
        <v>0</v>
      </c>
      <c r="BC141" s="16">
        <f>STDEVP(K$6:K142)</f>
        <v>34.59521835666137</v>
      </c>
      <c r="BE141" s="39">
        <f t="shared" si="45"/>
        <v>82</v>
      </c>
      <c r="BF141" s="39">
        <f t="shared" si="46"/>
        <v>9</v>
      </c>
      <c r="BG141" s="39">
        <f t="shared" si="47"/>
        <v>23</v>
      </c>
      <c r="BH141" s="39">
        <f t="shared" si="48"/>
        <v>10</v>
      </c>
      <c r="BI141" s="39">
        <f t="shared" si="49"/>
        <v>6</v>
      </c>
      <c r="BJ141" s="39">
        <f t="shared" si="50"/>
        <v>6</v>
      </c>
    </row>
    <row r="142" spans="2:62" ht="14.25">
      <c r="B142" s="3">
        <f>'原始数据表'!B142</f>
        <v>0</v>
      </c>
      <c r="C142" s="3">
        <f>'原始数据表'!C142</f>
        <v>0</v>
      </c>
      <c r="D142" s="3">
        <f>'原始数据表'!D142</f>
        <v>0</v>
      </c>
      <c r="E142" s="3">
        <f>'原始数据表'!E142</f>
        <v>0</v>
      </c>
      <c r="F142" s="3">
        <f>'原始数据表'!F142</f>
        <v>0</v>
      </c>
      <c r="G142" s="3">
        <f>'原始数据表'!G142</f>
        <v>0</v>
      </c>
      <c r="H142" s="3">
        <f>'原始数据表'!H142</f>
        <v>0</v>
      </c>
      <c r="I142" s="3">
        <f>'原始数据表'!I142</f>
        <v>0</v>
      </c>
      <c r="J142" s="3">
        <f>'原始数据表'!J142</f>
        <v>0</v>
      </c>
      <c r="K142" s="3">
        <f t="shared" si="34"/>
        <v>0</v>
      </c>
      <c r="L142">
        <v>137</v>
      </c>
      <c r="M142" t="e">
        <f ca="1" t="shared" si="35"/>
        <v>#VALUE!</v>
      </c>
      <c r="N142" t="e">
        <f ca="1" t="shared" si="36"/>
        <v>#VALUE!</v>
      </c>
      <c r="O142" t="e">
        <f ca="1" t="shared" si="37"/>
        <v>#VALUE!</v>
      </c>
      <c r="P142" t="e">
        <f ca="1" t="shared" si="38"/>
        <v>#VALUE!</v>
      </c>
      <c r="Q142" t="e">
        <f ca="1" t="shared" si="39"/>
        <v>#VALUE!</v>
      </c>
      <c r="R142" t="e">
        <f ca="1" t="shared" si="40"/>
        <v>#VALUE!</v>
      </c>
      <c r="S142" t="e">
        <f ca="1" t="shared" si="41"/>
        <v>#VALUE!</v>
      </c>
      <c r="T142" t="e">
        <f ca="1" t="shared" si="42"/>
        <v>#VALUE!</v>
      </c>
      <c r="U142" t="e">
        <f ca="1" t="shared" si="43"/>
        <v>#VALUE!</v>
      </c>
      <c r="V142" t="e">
        <f ca="1" t="shared" si="44"/>
        <v>#VALUE!</v>
      </c>
      <c r="X142">
        <f>AVERAGE(B$6:B143)</f>
        <v>4.659420289855072</v>
      </c>
      <c r="Y142">
        <f>AVERAGE(C$6:C143)</f>
        <v>5.905797101449275</v>
      </c>
      <c r="Z142">
        <f>AVERAGE(D$6:D143)</f>
        <v>3.652173913043478</v>
      </c>
      <c r="AA142">
        <f>AVERAGE(E$6:E143)</f>
        <v>3.550724637681159</v>
      </c>
      <c r="AB142">
        <f>AVERAGE(F$6:F143)</f>
        <v>3.5869565217391304</v>
      </c>
      <c r="AC142">
        <f>AVERAGE(G$6:G143)</f>
        <v>3.101449275362319</v>
      </c>
      <c r="AD142">
        <f>AVERAGE(H$6:H143)</f>
        <v>3.9057971014492754</v>
      </c>
      <c r="AE142">
        <f>AVERAGE(I$6:I143)</f>
        <v>0</v>
      </c>
      <c r="AF142">
        <f>AVERAGE(J$6:J143)</f>
        <v>0</v>
      </c>
      <c r="AG142">
        <f>AVERAGE(K$6:K143)</f>
        <v>28.36231884057971</v>
      </c>
      <c r="AI142" t="e">
        <f>AVERAGE(M$6:M143)</f>
        <v>#VALUE!</v>
      </c>
      <c r="AJ142" t="e">
        <f>AVERAGE(N$6:N143)</f>
        <v>#VALUE!</v>
      </c>
      <c r="AK142" t="e">
        <f>AVERAGE(O$6:O143)</f>
        <v>#VALUE!</v>
      </c>
      <c r="AL142" t="e">
        <f>AVERAGE(P$6:P143)</f>
        <v>#VALUE!</v>
      </c>
      <c r="AM142" t="e">
        <f>AVERAGE(Q$6:Q143)</f>
        <v>#VALUE!</v>
      </c>
      <c r="AN142" t="e">
        <f>AVERAGE(R$6:R143)</f>
        <v>#VALUE!</v>
      </c>
      <c r="AO142" t="e">
        <f>AVERAGE(S$6:S143)</f>
        <v>#VALUE!</v>
      </c>
      <c r="AP142" t="e">
        <f>AVERAGE(T$6:T143)</f>
        <v>#VALUE!</v>
      </c>
      <c r="AQ142" t="e">
        <f>AVERAGE(U$6:U143)</f>
        <v>#VALUE!</v>
      </c>
      <c r="AR142" t="e">
        <f>AVERAGE(V$6:V143)</f>
        <v>#VALUE!</v>
      </c>
      <c r="AT142" s="16">
        <f>STDEVP(B$6:B143)</f>
        <v>5.867493819503107</v>
      </c>
      <c r="AU142" s="16">
        <f>STDEVP(C$6:C143)</f>
        <v>7.373953063650402</v>
      </c>
      <c r="AV142" s="16">
        <f>STDEVP(D$6:D143)</f>
        <v>4.582025648358815</v>
      </c>
      <c r="AW142" s="16">
        <f>STDEVP(E$6:E143)</f>
        <v>4.701329543320722</v>
      </c>
      <c r="AX142" s="16">
        <f>STDEVP(F$6:F143)</f>
        <v>4.769662979722847</v>
      </c>
      <c r="AY142" s="16">
        <f>STDEVP(G$6:G143)</f>
        <v>3.9255570177493184</v>
      </c>
      <c r="AZ142" s="16">
        <f>STDEVP(H$6:H143)</f>
        <v>5.041692379131109</v>
      </c>
      <c r="BA142" s="16">
        <f>STDEVP(I$6:I143)</f>
        <v>0</v>
      </c>
      <c r="BB142" s="16">
        <f>STDEVP(J$6:J143)</f>
        <v>0</v>
      </c>
      <c r="BC142" s="16">
        <f>STDEVP(K$6:K143)</f>
        <v>34.55471234647477</v>
      </c>
      <c r="BE142" s="39">
        <f t="shared" si="45"/>
        <v>83</v>
      </c>
      <c r="BF142" s="39">
        <f t="shared" si="46"/>
        <v>9</v>
      </c>
      <c r="BG142" s="39">
        <f t="shared" si="47"/>
        <v>23</v>
      </c>
      <c r="BH142" s="39">
        <f t="shared" si="48"/>
        <v>10</v>
      </c>
      <c r="BI142" s="39">
        <f t="shared" si="49"/>
        <v>6</v>
      </c>
      <c r="BJ142" s="39">
        <f t="shared" si="50"/>
        <v>6</v>
      </c>
    </row>
    <row r="143" spans="2:62" ht="14.25">
      <c r="B143" s="3">
        <f>'原始数据表'!B143</f>
        <v>0</v>
      </c>
      <c r="C143" s="3">
        <f>'原始数据表'!C143</f>
        <v>0</v>
      </c>
      <c r="D143" s="3">
        <f>'原始数据表'!D143</f>
        <v>0</v>
      </c>
      <c r="E143" s="3">
        <f>'原始数据表'!E143</f>
        <v>0</v>
      </c>
      <c r="F143" s="3">
        <f>'原始数据表'!F143</f>
        <v>0</v>
      </c>
      <c r="G143" s="3">
        <f>'原始数据表'!G143</f>
        <v>0</v>
      </c>
      <c r="H143" s="3">
        <f>'原始数据表'!H143</f>
        <v>0</v>
      </c>
      <c r="I143" s="3">
        <f>'原始数据表'!I143</f>
        <v>0</v>
      </c>
      <c r="J143" s="3">
        <f>'原始数据表'!J143</f>
        <v>0</v>
      </c>
      <c r="K143" s="3">
        <f t="shared" si="34"/>
        <v>0</v>
      </c>
      <c r="L143">
        <v>138</v>
      </c>
      <c r="M143" t="e">
        <f ca="1" t="shared" si="35"/>
        <v>#VALUE!</v>
      </c>
      <c r="N143" t="e">
        <f ca="1" t="shared" si="36"/>
        <v>#VALUE!</v>
      </c>
      <c r="O143" t="e">
        <f ca="1" t="shared" si="37"/>
        <v>#VALUE!</v>
      </c>
      <c r="P143" t="e">
        <f ca="1" t="shared" si="38"/>
        <v>#VALUE!</v>
      </c>
      <c r="Q143" t="e">
        <f ca="1" t="shared" si="39"/>
        <v>#VALUE!</v>
      </c>
      <c r="R143" t="e">
        <f ca="1" t="shared" si="40"/>
        <v>#VALUE!</v>
      </c>
      <c r="S143" t="e">
        <f ca="1" t="shared" si="41"/>
        <v>#VALUE!</v>
      </c>
      <c r="T143" t="e">
        <f ca="1" t="shared" si="42"/>
        <v>#VALUE!</v>
      </c>
      <c r="U143" t="e">
        <f ca="1" t="shared" si="43"/>
        <v>#VALUE!</v>
      </c>
      <c r="V143" t="e">
        <f ca="1" t="shared" si="44"/>
        <v>#VALUE!</v>
      </c>
      <c r="X143">
        <f>AVERAGE(B$6:B144)</f>
        <v>4.625899280575539</v>
      </c>
      <c r="Y143">
        <f>AVERAGE(C$6:C144)</f>
        <v>5.863309352517986</v>
      </c>
      <c r="Z143">
        <f>AVERAGE(D$6:D144)</f>
        <v>3.6258992805755397</v>
      </c>
      <c r="AA143">
        <f>AVERAGE(E$6:E144)</f>
        <v>3.5251798561151078</v>
      </c>
      <c r="AB143">
        <f>AVERAGE(F$6:F144)</f>
        <v>3.5611510791366907</v>
      </c>
      <c r="AC143">
        <f>AVERAGE(G$6:G144)</f>
        <v>3.079136690647482</v>
      </c>
      <c r="AD143">
        <f>AVERAGE(H$6:H144)</f>
        <v>3.8776978417266186</v>
      </c>
      <c r="AE143">
        <f>AVERAGE(I$6:I144)</f>
        <v>0</v>
      </c>
      <c r="AF143">
        <f>AVERAGE(J$6:J144)</f>
        <v>0</v>
      </c>
      <c r="AG143">
        <f>AVERAGE(K$6:K144)</f>
        <v>28.158273381294965</v>
      </c>
      <c r="AI143" t="e">
        <f>AVERAGE(M$6:M144)</f>
        <v>#VALUE!</v>
      </c>
      <c r="AJ143" t="e">
        <f>AVERAGE(N$6:N144)</f>
        <v>#VALUE!</v>
      </c>
      <c r="AK143" t="e">
        <f>AVERAGE(O$6:O144)</f>
        <v>#VALUE!</v>
      </c>
      <c r="AL143" t="e">
        <f>AVERAGE(P$6:P144)</f>
        <v>#VALUE!</v>
      </c>
      <c r="AM143" t="e">
        <f>AVERAGE(Q$6:Q144)</f>
        <v>#VALUE!</v>
      </c>
      <c r="AN143" t="e">
        <f>AVERAGE(R$6:R144)</f>
        <v>#VALUE!</v>
      </c>
      <c r="AO143" t="e">
        <f>AVERAGE(S$6:S144)</f>
        <v>#VALUE!</v>
      </c>
      <c r="AP143" t="e">
        <f>AVERAGE(T$6:T144)</f>
        <v>#VALUE!</v>
      </c>
      <c r="AQ143" t="e">
        <f>AVERAGE(U$6:U144)</f>
        <v>#VALUE!</v>
      </c>
      <c r="AR143" t="e">
        <f>AVERAGE(V$6:V144)</f>
        <v>#VALUE!</v>
      </c>
      <c r="AT143" s="16">
        <f>STDEVP(B$6:B144)</f>
        <v>5.85959629971306</v>
      </c>
      <c r="AU143" s="16">
        <f>STDEVP(C$6:C144)</f>
        <v>7.3643135612249715</v>
      </c>
      <c r="AV143" s="16">
        <f>STDEVP(D$6:D144)</f>
        <v>4.575935460905626</v>
      </c>
      <c r="AW143" s="16">
        <f>STDEVP(E$6:E144)</f>
        <v>4.693989628952808</v>
      </c>
      <c r="AX143" s="16">
        <f>STDEVP(F$6:F144)</f>
        <v>4.762133473746762</v>
      </c>
      <c r="AY143" s="16">
        <f>STDEVP(G$6:G144)</f>
        <v>3.920183427292379</v>
      </c>
      <c r="AZ143" s="16">
        <f>STDEVP(H$6:H144)</f>
        <v>5.034357398148993</v>
      </c>
      <c r="BA143" s="16">
        <f>STDEVP(I$6:I144)</f>
        <v>0</v>
      </c>
      <c r="BB143" s="16">
        <f>STDEVP(J$6:J144)</f>
        <v>0</v>
      </c>
      <c r="BC143" s="16">
        <f>STDEVP(K$6:K144)</f>
        <v>34.513527530959486</v>
      </c>
      <c r="BE143" s="39">
        <f t="shared" si="45"/>
        <v>84</v>
      </c>
      <c r="BF143" s="39">
        <f t="shared" si="46"/>
        <v>9</v>
      </c>
      <c r="BG143" s="39">
        <f t="shared" si="47"/>
        <v>23</v>
      </c>
      <c r="BH143" s="39">
        <f t="shared" si="48"/>
        <v>10</v>
      </c>
      <c r="BI143" s="39">
        <f t="shared" si="49"/>
        <v>6</v>
      </c>
      <c r="BJ143" s="39">
        <f t="shared" si="50"/>
        <v>6</v>
      </c>
    </row>
    <row r="144" spans="2:62" ht="14.25">
      <c r="B144" s="3">
        <f>'原始数据表'!B144</f>
        <v>0</v>
      </c>
      <c r="C144" s="3">
        <f>'原始数据表'!C144</f>
        <v>0</v>
      </c>
      <c r="D144" s="3">
        <f>'原始数据表'!D144</f>
        <v>0</v>
      </c>
      <c r="E144" s="3">
        <f>'原始数据表'!E144</f>
        <v>0</v>
      </c>
      <c r="F144" s="3">
        <f>'原始数据表'!F144</f>
        <v>0</v>
      </c>
      <c r="G144" s="3">
        <f>'原始数据表'!G144</f>
        <v>0</v>
      </c>
      <c r="H144" s="3">
        <f>'原始数据表'!H144</f>
        <v>0</v>
      </c>
      <c r="I144" s="3">
        <f>'原始数据表'!I144</f>
        <v>0</v>
      </c>
      <c r="J144" s="3">
        <f>'原始数据表'!J144</f>
        <v>0</v>
      </c>
      <c r="K144" s="3">
        <f t="shared" si="34"/>
        <v>0</v>
      </c>
      <c r="L144">
        <v>139</v>
      </c>
      <c r="M144" t="e">
        <f ca="1" t="shared" si="35"/>
        <v>#VALUE!</v>
      </c>
      <c r="N144" t="e">
        <f ca="1" t="shared" si="36"/>
        <v>#VALUE!</v>
      </c>
      <c r="O144" t="e">
        <f ca="1" t="shared" si="37"/>
        <v>#VALUE!</v>
      </c>
      <c r="P144" t="e">
        <f ca="1" t="shared" si="38"/>
        <v>#VALUE!</v>
      </c>
      <c r="Q144" t="e">
        <f ca="1" t="shared" si="39"/>
        <v>#VALUE!</v>
      </c>
      <c r="R144" t="e">
        <f ca="1" t="shared" si="40"/>
        <v>#VALUE!</v>
      </c>
      <c r="S144" t="e">
        <f ca="1" t="shared" si="41"/>
        <v>#VALUE!</v>
      </c>
      <c r="T144" t="e">
        <f ca="1" t="shared" si="42"/>
        <v>#VALUE!</v>
      </c>
      <c r="U144" t="e">
        <f ca="1" t="shared" si="43"/>
        <v>#VALUE!</v>
      </c>
      <c r="V144" t="e">
        <f ca="1" t="shared" si="44"/>
        <v>#VALUE!</v>
      </c>
      <c r="X144">
        <f>AVERAGE(B$6:B145)</f>
        <v>4.5928571428571425</v>
      </c>
      <c r="Y144">
        <f>AVERAGE(C$6:C145)</f>
        <v>5.821428571428571</v>
      </c>
      <c r="Z144">
        <f>AVERAGE(D$6:D145)</f>
        <v>3.6</v>
      </c>
      <c r="AA144">
        <f>AVERAGE(E$6:E145)</f>
        <v>3.5</v>
      </c>
      <c r="AB144">
        <f>AVERAGE(F$6:F145)</f>
        <v>3.5357142857142856</v>
      </c>
      <c r="AC144">
        <f>AVERAGE(G$6:G145)</f>
        <v>3.057142857142857</v>
      </c>
      <c r="AD144">
        <f>AVERAGE(H$6:H145)</f>
        <v>3.85</v>
      </c>
      <c r="AE144">
        <f>AVERAGE(I$6:I145)</f>
        <v>0</v>
      </c>
      <c r="AF144">
        <f>AVERAGE(J$6:J145)</f>
        <v>0</v>
      </c>
      <c r="AG144">
        <f>AVERAGE(K$6:K145)</f>
        <v>27.957142857142856</v>
      </c>
      <c r="AI144" t="e">
        <f>AVERAGE(M$6:M145)</f>
        <v>#VALUE!</v>
      </c>
      <c r="AJ144" t="e">
        <f>AVERAGE(N$6:N145)</f>
        <v>#VALUE!</v>
      </c>
      <c r="AK144" t="e">
        <f>AVERAGE(O$6:O145)</f>
        <v>#VALUE!</v>
      </c>
      <c r="AL144" t="e">
        <f>AVERAGE(P$6:P145)</f>
        <v>#VALUE!</v>
      </c>
      <c r="AM144" t="e">
        <f>AVERAGE(Q$6:Q145)</f>
        <v>#VALUE!</v>
      </c>
      <c r="AN144" t="e">
        <f>AVERAGE(R$6:R145)</f>
        <v>#VALUE!</v>
      </c>
      <c r="AO144" t="e">
        <f>AVERAGE(S$6:S145)</f>
        <v>#VALUE!</v>
      </c>
      <c r="AP144" t="e">
        <f>AVERAGE(T$6:T145)</f>
        <v>#VALUE!</v>
      </c>
      <c r="AQ144" t="e">
        <f>AVERAGE(U$6:U145)</f>
        <v>#VALUE!</v>
      </c>
      <c r="AR144" t="e">
        <f>AVERAGE(V$6:V145)</f>
        <v>#VALUE!</v>
      </c>
      <c r="AT144" s="16">
        <f>STDEVP(B$6:B145)</f>
        <v>5.851613243458628</v>
      </c>
      <c r="AU144" s="16">
        <f>STDEVP(C$6:C145)</f>
        <v>7.35455918572463</v>
      </c>
      <c r="AV144" s="16">
        <f>STDEVP(D$6:D145)</f>
        <v>4.569776487188093</v>
      </c>
      <c r="AW144" s="16">
        <f>STDEVP(E$6:E145)</f>
        <v>4.6866070578069285</v>
      </c>
      <c r="AX144" s="16">
        <f>STDEVP(F$6:F145)</f>
        <v>4.754562792406761</v>
      </c>
      <c r="AY144" s="16">
        <f>STDEVP(G$6:G145)</f>
        <v>3.914754924953666</v>
      </c>
      <c r="AZ144" s="16">
        <f>STDEVP(H$6:H145)</f>
        <v>5.026963013873997</v>
      </c>
      <c r="BA144" s="16">
        <f>STDEVP(I$6:I145)</f>
        <v>0</v>
      </c>
      <c r="BB144" s="16">
        <f>STDEVP(J$6:J145)</f>
        <v>0</v>
      </c>
      <c r="BC144" s="16">
        <f>STDEVP(K$6:K145)</f>
        <v>34.471700904732074</v>
      </c>
      <c r="BE144" s="39">
        <f t="shared" si="45"/>
        <v>85</v>
      </c>
      <c r="BF144" s="39">
        <f t="shared" si="46"/>
        <v>9</v>
      </c>
      <c r="BG144" s="39">
        <f t="shared" si="47"/>
        <v>23</v>
      </c>
      <c r="BH144" s="39">
        <f t="shared" si="48"/>
        <v>10</v>
      </c>
      <c r="BI144" s="39">
        <f t="shared" si="49"/>
        <v>6</v>
      </c>
      <c r="BJ144" s="39">
        <f t="shared" si="50"/>
        <v>6</v>
      </c>
    </row>
    <row r="145" spans="2:62" ht="14.25">
      <c r="B145" s="3">
        <f>'原始数据表'!B145</f>
        <v>0</v>
      </c>
      <c r="C145" s="3">
        <f>'原始数据表'!C145</f>
        <v>0</v>
      </c>
      <c r="D145" s="3">
        <f>'原始数据表'!D145</f>
        <v>0</v>
      </c>
      <c r="E145" s="3">
        <f>'原始数据表'!E145</f>
        <v>0</v>
      </c>
      <c r="F145" s="3">
        <f>'原始数据表'!F145</f>
        <v>0</v>
      </c>
      <c r="G145" s="3">
        <f>'原始数据表'!G145</f>
        <v>0</v>
      </c>
      <c r="H145" s="3">
        <f>'原始数据表'!H145</f>
        <v>0</v>
      </c>
      <c r="I145" s="3">
        <f>'原始数据表'!I145</f>
        <v>0</v>
      </c>
      <c r="J145" s="3">
        <f>'原始数据表'!J145</f>
        <v>0</v>
      </c>
      <c r="K145" s="3">
        <f t="shared" si="34"/>
        <v>0</v>
      </c>
      <c r="L145">
        <v>140</v>
      </c>
      <c r="M145" t="e">
        <f ca="1" t="shared" si="35"/>
        <v>#VALUE!</v>
      </c>
      <c r="N145" t="e">
        <f ca="1" t="shared" si="36"/>
        <v>#VALUE!</v>
      </c>
      <c r="O145" t="e">
        <f ca="1" t="shared" si="37"/>
        <v>#VALUE!</v>
      </c>
      <c r="P145" t="e">
        <f ca="1" t="shared" si="38"/>
        <v>#VALUE!</v>
      </c>
      <c r="Q145" t="e">
        <f ca="1" t="shared" si="39"/>
        <v>#VALUE!</v>
      </c>
      <c r="R145" t="e">
        <f ca="1" t="shared" si="40"/>
        <v>#VALUE!</v>
      </c>
      <c r="S145" t="e">
        <f ca="1" t="shared" si="41"/>
        <v>#VALUE!</v>
      </c>
      <c r="T145" t="e">
        <f ca="1" t="shared" si="42"/>
        <v>#VALUE!</v>
      </c>
      <c r="U145" t="e">
        <f ca="1" t="shared" si="43"/>
        <v>#VALUE!</v>
      </c>
      <c r="V145" t="e">
        <f ca="1" t="shared" si="44"/>
        <v>#VALUE!</v>
      </c>
      <c r="X145">
        <f>AVERAGE(B$6:B146)</f>
        <v>4.560283687943262</v>
      </c>
      <c r="Y145">
        <f>AVERAGE(C$6:C146)</f>
        <v>5.780141843971631</v>
      </c>
      <c r="Z145">
        <f>AVERAGE(D$6:D146)</f>
        <v>3.574468085106383</v>
      </c>
      <c r="AA145">
        <f>AVERAGE(E$6:E146)</f>
        <v>3.475177304964539</v>
      </c>
      <c r="AB145">
        <f>AVERAGE(F$6:F146)</f>
        <v>3.5106382978723403</v>
      </c>
      <c r="AC145">
        <f>AVERAGE(G$6:G146)</f>
        <v>3.0354609929078014</v>
      </c>
      <c r="AD145">
        <f>AVERAGE(H$6:H146)</f>
        <v>3.8226950354609928</v>
      </c>
      <c r="AE145">
        <f>AVERAGE(I$6:I146)</f>
        <v>0</v>
      </c>
      <c r="AF145">
        <f>AVERAGE(J$6:J146)</f>
        <v>0</v>
      </c>
      <c r="AG145">
        <f>AVERAGE(K$6:K146)</f>
        <v>27.75886524822695</v>
      </c>
      <c r="AI145" t="e">
        <f>AVERAGE(M$6:M146)</f>
        <v>#VALUE!</v>
      </c>
      <c r="AJ145" t="e">
        <f>AVERAGE(N$6:N146)</f>
        <v>#VALUE!</v>
      </c>
      <c r="AK145" t="e">
        <f>AVERAGE(O$6:O146)</f>
        <v>#VALUE!</v>
      </c>
      <c r="AL145" t="e">
        <f>AVERAGE(P$6:P146)</f>
        <v>#VALUE!</v>
      </c>
      <c r="AM145" t="e">
        <f>AVERAGE(Q$6:Q146)</f>
        <v>#VALUE!</v>
      </c>
      <c r="AN145" t="e">
        <f>AVERAGE(R$6:R146)</f>
        <v>#VALUE!</v>
      </c>
      <c r="AO145" t="e">
        <f>AVERAGE(S$6:S146)</f>
        <v>#VALUE!</v>
      </c>
      <c r="AP145" t="e">
        <f>AVERAGE(T$6:T146)</f>
        <v>#VALUE!</v>
      </c>
      <c r="AQ145" t="e">
        <f>AVERAGE(U$6:U146)</f>
        <v>#VALUE!</v>
      </c>
      <c r="AR145" t="e">
        <f>AVERAGE(V$6:V146)</f>
        <v>#VALUE!</v>
      </c>
      <c r="AT145" s="16">
        <f>STDEVP(B$6:B146)</f>
        <v>5.843549871167877</v>
      </c>
      <c r="AU145" s="16">
        <f>STDEVP(C$6:C146)</f>
        <v>7.3446967393246565</v>
      </c>
      <c r="AV145" s="16">
        <f>STDEVP(D$6:D146)</f>
        <v>4.563552868981418</v>
      </c>
      <c r="AW145" s="16">
        <f>STDEVP(E$6:E146)</f>
        <v>4.67918517529849</v>
      </c>
      <c r="AX145" s="16">
        <f>STDEVP(F$6:F146)</f>
        <v>4.746954262459329</v>
      </c>
      <c r="AY145" s="16">
        <f>STDEVP(G$6:G146)</f>
        <v>3.909274927815183</v>
      </c>
      <c r="AZ145" s="16">
        <f>STDEVP(H$6:H146)</f>
        <v>5.019513253708944</v>
      </c>
      <c r="BA145" s="16">
        <f>STDEVP(I$6:I146)</f>
        <v>0</v>
      </c>
      <c r="BB145" s="16">
        <f>STDEVP(J$6:J146)</f>
        <v>0</v>
      </c>
      <c r="BC145" s="16">
        <f>STDEVP(K$6:K146)</f>
        <v>34.429267754992445</v>
      </c>
      <c r="BE145" s="39">
        <f t="shared" si="45"/>
        <v>86</v>
      </c>
      <c r="BF145" s="39">
        <f t="shared" si="46"/>
        <v>9</v>
      </c>
      <c r="BG145" s="39">
        <f t="shared" si="47"/>
        <v>23</v>
      </c>
      <c r="BH145" s="39">
        <f t="shared" si="48"/>
        <v>10</v>
      </c>
      <c r="BI145" s="39">
        <f t="shared" si="49"/>
        <v>6</v>
      </c>
      <c r="BJ145" s="39">
        <f t="shared" si="50"/>
        <v>6</v>
      </c>
    </row>
    <row r="146" spans="2:62" ht="14.25">
      <c r="B146" s="3">
        <f>'原始数据表'!B146</f>
        <v>0</v>
      </c>
      <c r="C146" s="3">
        <f>'原始数据表'!C146</f>
        <v>0</v>
      </c>
      <c r="D146" s="3">
        <f>'原始数据表'!D146</f>
        <v>0</v>
      </c>
      <c r="E146" s="3">
        <f>'原始数据表'!E146</f>
        <v>0</v>
      </c>
      <c r="F146" s="3">
        <f>'原始数据表'!F146</f>
        <v>0</v>
      </c>
      <c r="G146" s="3">
        <f>'原始数据表'!G146</f>
        <v>0</v>
      </c>
      <c r="H146" s="3">
        <f>'原始数据表'!H146</f>
        <v>0</v>
      </c>
      <c r="I146" s="3">
        <f>'原始数据表'!I146</f>
        <v>0</v>
      </c>
      <c r="J146" s="3">
        <f>'原始数据表'!J146</f>
        <v>0</v>
      </c>
      <c r="K146" s="3">
        <f t="shared" si="34"/>
        <v>0</v>
      </c>
      <c r="L146">
        <v>141</v>
      </c>
      <c r="M146" t="e">
        <f ca="1" t="shared" si="35"/>
        <v>#VALUE!</v>
      </c>
      <c r="N146" t="e">
        <f ca="1" t="shared" si="36"/>
        <v>#VALUE!</v>
      </c>
      <c r="O146" t="e">
        <f ca="1" t="shared" si="37"/>
        <v>#VALUE!</v>
      </c>
      <c r="P146" t="e">
        <f ca="1" t="shared" si="38"/>
        <v>#VALUE!</v>
      </c>
      <c r="Q146" t="e">
        <f ca="1" t="shared" si="39"/>
        <v>#VALUE!</v>
      </c>
      <c r="R146" t="e">
        <f ca="1" t="shared" si="40"/>
        <v>#VALUE!</v>
      </c>
      <c r="S146" t="e">
        <f ca="1" t="shared" si="41"/>
        <v>#VALUE!</v>
      </c>
      <c r="T146" t="e">
        <f ca="1" t="shared" si="42"/>
        <v>#VALUE!</v>
      </c>
      <c r="U146" t="e">
        <f ca="1" t="shared" si="43"/>
        <v>#VALUE!</v>
      </c>
      <c r="V146" t="e">
        <f ca="1" t="shared" si="44"/>
        <v>#VALUE!</v>
      </c>
      <c r="X146">
        <f>AVERAGE(B$6:B147)</f>
        <v>4.528169014084507</v>
      </c>
      <c r="Y146">
        <f>AVERAGE(C$6:C147)</f>
        <v>5.73943661971831</v>
      </c>
      <c r="Z146">
        <f>AVERAGE(D$6:D147)</f>
        <v>3.5492957746478875</v>
      </c>
      <c r="AA146">
        <f>AVERAGE(E$6:E147)</f>
        <v>3.4507042253521125</v>
      </c>
      <c r="AB146">
        <f>AVERAGE(F$6:F147)</f>
        <v>3.4859154929577465</v>
      </c>
      <c r="AC146">
        <f>AVERAGE(G$6:G147)</f>
        <v>3.0140845070422535</v>
      </c>
      <c r="AD146">
        <f>AVERAGE(H$6:H147)</f>
        <v>3.795774647887324</v>
      </c>
      <c r="AE146">
        <f>AVERAGE(I$6:I147)</f>
        <v>0</v>
      </c>
      <c r="AF146">
        <f>AVERAGE(J$6:J147)</f>
        <v>0</v>
      </c>
      <c r="AG146">
        <f>AVERAGE(K$6:K147)</f>
        <v>27.56338028169014</v>
      </c>
      <c r="AI146" t="e">
        <f>AVERAGE(M$6:M147)</f>
        <v>#VALUE!</v>
      </c>
      <c r="AJ146" t="e">
        <f>AVERAGE(N$6:N147)</f>
        <v>#VALUE!</v>
      </c>
      <c r="AK146" t="e">
        <f>AVERAGE(O$6:O147)</f>
        <v>#VALUE!</v>
      </c>
      <c r="AL146" t="e">
        <f>AVERAGE(P$6:P147)</f>
        <v>#VALUE!</v>
      </c>
      <c r="AM146" t="e">
        <f>AVERAGE(Q$6:Q147)</f>
        <v>#VALUE!</v>
      </c>
      <c r="AN146" t="e">
        <f>AVERAGE(R$6:R147)</f>
        <v>#VALUE!</v>
      </c>
      <c r="AO146" t="e">
        <f>AVERAGE(S$6:S147)</f>
        <v>#VALUE!</v>
      </c>
      <c r="AP146" t="e">
        <f>AVERAGE(T$6:T147)</f>
        <v>#VALUE!</v>
      </c>
      <c r="AQ146" t="e">
        <f>AVERAGE(U$6:U147)</f>
        <v>#VALUE!</v>
      </c>
      <c r="AR146" t="e">
        <f>AVERAGE(V$6:V147)</f>
        <v>#VALUE!</v>
      </c>
      <c r="AT146" s="16">
        <f>STDEVP(B$6:B147)</f>
        <v>5.835411160154352</v>
      </c>
      <c r="AU146" s="16">
        <f>STDEVP(C$6:C147)</f>
        <v>7.334732708691897</v>
      </c>
      <c r="AV146" s="16">
        <f>STDEVP(D$6:D147)</f>
        <v>4.557268555523719</v>
      </c>
      <c r="AW146" s="16">
        <f>STDEVP(E$6:E147)</f>
        <v>4.671727166191777</v>
      </c>
      <c r="AX146" s="16">
        <f>STDEVP(F$6:F147)</f>
        <v>4.739311050384347</v>
      </c>
      <c r="AY146" s="16">
        <f>STDEVP(G$6:G147)</f>
        <v>3.9037466934189884</v>
      </c>
      <c r="AZ146" s="16">
        <f>STDEVP(H$6:H147)</f>
        <v>5.01201195494787</v>
      </c>
      <c r="BA146" s="16">
        <f>STDEVP(I$6:I147)</f>
        <v>0</v>
      </c>
      <c r="BB146" s="16">
        <f>STDEVP(J$6:J147)</f>
        <v>0</v>
      </c>
      <c r="BC146" s="16">
        <f>STDEVP(K$6:K147)</f>
        <v>34.38626174832618</v>
      </c>
      <c r="BE146" s="39">
        <f t="shared" si="45"/>
        <v>87</v>
      </c>
      <c r="BF146" s="39">
        <f t="shared" si="46"/>
        <v>9</v>
      </c>
      <c r="BG146" s="39">
        <f t="shared" si="47"/>
        <v>23</v>
      </c>
      <c r="BH146" s="39">
        <f t="shared" si="48"/>
        <v>10</v>
      </c>
      <c r="BI146" s="39">
        <f t="shared" si="49"/>
        <v>6</v>
      </c>
      <c r="BJ146" s="39">
        <f t="shared" si="50"/>
        <v>6</v>
      </c>
    </row>
    <row r="147" spans="2:62" ht="14.25">
      <c r="B147" s="3">
        <f>'原始数据表'!B147</f>
        <v>0</v>
      </c>
      <c r="C147" s="3">
        <f>'原始数据表'!C147</f>
        <v>0</v>
      </c>
      <c r="D147" s="3">
        <f>'原始数据表'!D147</f>
        <v>0</v>
      </c>
      <c r="E147" s="3">
        <f>'原始数据表'!E147</f>
        <v>0</v>
      </c>
      <c r="F147" s="3">
        <f>'原始数据表'!F147</f>
        <v>0</v>
      </c>
      <c r="G147" s="3">
        <f>'原始数据表'!G147</f>
        <v>0</v>
      </c>
      <c r="H147" s="3">
        <f>'原始数据表'!H147</f>
        <v>0</v>
      </c>
      <c r="I147" s="3">
        <f>'原始数据表'!I147</f>
        <v>0</v>
      </c>
      <c r="J147" s="3">
        <f>'原始数据表'!J147</f>
        <v>0</v>
      </c>
      <c r="K147" s="3">
        <f t="shared" si="34"/>
        <v>0</v>
      </c>
      <c r="L147">
        <v>142</v>
      </c>
      <c r="M147" t="e">
        <f ca="1" t="shared" si="35"/>
        <v>#VALUE!</v>
      </c>
      <c r="N147" t="e">
        <f ca="1" t="shared" si="36"/>
        <v>#VALUE!</v>
      </c>
      <c r="O147" t="e">
        <f ca="1" t="shared" si="37"/>
        <v>#VALUE!</v>
      </c>
      <c r="P147" t="e">
        <f ca="1" t="shared" si="38"/>
        <v>#VALUE!</v>
      </c>
      <c r="Q147" t="e">
        <f ca="1" t="shared" si="39"/>
        <v>#VALUE!</v>
      </c>
      <c r="R147" t="e">
        <f ca="1" t="shared" si="40"/>
        <v>#VALUE!</v>
      </c>
      <c r="S147" t="e">
        <f ca="1" t="shared" si="41"/>
        <v>#VALUE!</v>
      </c>
      <c r="T147" t="e">
        <f ca="1" t="shared" si="42"/>
        <v>#VALUE!</v>
      </c>
      <c r="U147" t="e">
        <f ca="1" t="shared" si="43"/>
        <v>#VALUE!</v>
      </c>
      <c r="V147" t="e">
        <f ca="1" t="shared" si="44"/>
        <v>#VALUE!</v>
      </c>
      <c r="X147">
        <f>AVERAGE(B$6:B148)</f>
        <v>4.496503496503497</v>
      </c>
      <c r="Y147">
        <f>AVERAGE(C$6:C148)</f>
        <v>5.699300699300699</v>
      </c>
      <c r="Z147">
        <f>AVERAGE(D$6:D148)</f>
        <v>3.5244755244755246</v>
      </c>
      <c r="AA147">
        <f>AVERAGE(E$6:E148)</f>
        <v>3.4265734265734267</v>
      </c>
      <c r="AB147">
        <f>AVERAGE(F$6:F148)</f>
        <v>3.4615384615384617</v>
      </c>
      <c r="AC147">
        <f>AVERAGE(G$6:G148)</f>
        <v>2.993006993006993</v>
      </c>
      <c r="AD147">
        <f>AVERAGE(H$6:H148)</f>
        <v>3.769230769230769</v>
      </c>
      <c r="AE147">
        <f>AVERAGE(I$6:I148)</f>
        <v>0</v>
      </c>
      <c r="AF147">
        <f>AVERAGE(J$6:J148)</f>
        <v>0</v>
      </c>
      <c r="AG147">
        <f>AVERAGE(K$6:K148)</f>
        <v>27.37062937062937</v>
      </c>
      <c r="AI147" t="e">
        <f>AVERAGE(M$6:M148)</f>
        <v>#VALUE!</v>
      </c>
      <c r="AJ147" t="e">
        <f>AVERAGE(N$6:N148)</f>
        <v>#VALUE!</v>
      </c>
      <c r="AK147" t="e">
        <f>AVERAGE(O$6:O148)</f>
        <v>#VALUE!</v>
      </c>
      <c r="AL147" t="e">
        <f>AVERAGE(P$6:P148)</f>
        <v>#VALUE!</v>
      </c>
      <c r="AM147" t="e">
        <f>AVERAGE(Q$6:Q148)</f>
        <v>#VALUE!</v>
      </c>
      <c r="AN147" t="e">
        <f>AVERAGE(R$6:R148)</f>
        <v>#VALUE!</v>
      </c>
      <c r="AO147" t="e">
        <f>AVERAGE(S$6:S148)</f>
        <v>#VALUE!</v>
      </c>
      <c r="AP147" t="e">
        <f>AVERAGE(T$6:T148)</f>
        <v>#VALUE!</v>
      </c>
      <c r="AQ147" t="e">
        <f>AVERAGE(U$6:U148)</f>
        <v>#VALUE!</v>
      </c>
      <c r="AR147" t="e">
        <f>AVERAGE(V$6:V148)</f>
        <v>#VALUE!</v>
      </c>
      <c r="AT147" s="16">
        <f>STDEVP(B$6:B148)</f>
        <v>5.827201856874104</v>
      </c>
      <c r="AU147" s="16">
        <f>STDEVP(C$6:C148)</f>
        <v>7.324673280892308</v>
      </c>
      <c r="AV147" s="16">
        <f>STDEVP(D$6:D148)</f>
        <v>4.550927313223109</v>
      </c>
      <c r="AW147" s="16">
        <f>STDEVP(E$6:E148)</f>
        <v>4.664236062722849</v>
      </c>
      <c r="AX147" s="16">
        <f>STDEVP(F$6:F148)</f>
        <v>4.731636170493174</v>
      </c>
      <c r="AY147" s="16">
        <f>STDEVP(G$6:G148)</f>
        <v>3.898173327811039</v>
      </c>
      <c r="AZ147" s="16">
        <f>STDEVP(H$6:H148)</f>
        <v>5.004462774367722</v>
      </c>
      <c r="BA147" s="16">
        <f>STDEVP(I$6:I148)</f>
        <v>0</v>
      </c>
      <c r="BB147" s="16">
        <f>STDEVP(J$6:J148)</f>
        <v>0</v>
      </c>
      <c r="BC147" s="16">
        <f>STDEVP(K$6:K148)</f>
        <v>34.342715012489435</v>
      </c>
      <c r="BE147" s="39">
        <f t="shared" si="45"/>
        <v>88</v>
      </c>
      <c r="BF147" s="39">
        <f t="shared" si="46"/>
        <v>9</v>
      </c>
      <c r="BG147" s="39">
        <f t="shared" si="47"/>
        <v>23</v>
      </c>
      <c r="BH147" s="39">
        <f t="shared" si="48"/>
        <v>10</v>
      </c>
      <c r="BI147" s="39">
        <f t="shared" si="49"/>
        <v>6</v>
      </c>
      <c r="BJ147" s="39">
        <f t="shared" si="50"/>
        <v>6</v>
      </c>
    </row>
    <row r="148" spans="2:62" ht="14.25">
      <c r="B148" s="3">
        <f>'原始数据表'!B148</f>
        <v>0</v>
      </c>
      <c r="C148" s="3">
        <f>'原始数据表'!C148</f>
        <v>0</v>
      </c>
      <c r="D148" s="3">
        <f>'原始数据表'!D148</f>
        <v>0</v>
      </c>
      <c r="E148" s="3">
        <f>'原始数据表'!E148</f>
        <v>0</v>
      </c>
      <c r="F148" s="3">
        <f>'原始数据表'!F148</f>
        <v>0</v>
      </c>
      <c r="G148" s="3">
        <f>'原始数据表'!G148</f>
        <v>0</v>
      </c>
      <c r="H148" s="3">
        <f>'原始数据表'!H148</f>
        <v>0</v>
      </c>
      <c r="I148" s="3">
        <f>'原始数据表'!I148</f>
        <v>0</v>
      </c>
      <c r="J148" s="3">
        <f>'原始数据表'!J148</f>
        <v>0</v>
      </c>
      <c r="K148" s="3">
        <f t="shared" si="34"/>
        <v>0</v>
      </c>
      <c r="L148">
        <v>143</v>
      </c>
      <c r="M148" t="e">
        <f ca="1" t="shared" si="35"/>
        <v>#VALUE!</v>
      </c>
      <c r="N148" t="e">
        <f ca="1" t="shared" si="36"/>
        <v>#VALUE!</v>
      </c>
      <c r="O148" t="e">
        <f ca="1" t="shared" si="37"/>
        <v>#VALUE!</v>
      </c>
      <c r="P148" t="e">
        <f ca="1" t="shared" si="38"/>
        <v>#VALUE!</v>
      </c>
      <c r="Q148" t="e">
        <f ca="1" t="shared" si="39"/>
        <v>#VALUE!</v>
      </c>
      <c r="R148" t="e">
        <f ca="1" t="shared" si="40"/>
        <v>#VALUE!</v>
      </c>
      <c r="S148" t="e">
        <f ca="1" t="shared" si="41"/>
        <v>#VALUE!</v>
      </c>
      <c r="T148" t="e">
        <f ca="1" t="shared" si="42"/>
        <v>#VALUE!</v>
      </c>
      <c r="U148" t="e">
        <f ca="1" t="shared" si="43"/>
        <v>#VALUE!</v>
      </c>
      <c r="V148" t="e">
        <f ca="1" t="shared" si="44"/>
        <v>#VALUE!</v>
      </c>
      <c r="X148">
        <f>AVERAGE(B$6:B149)</f>
        <v>4.465277777777778</v>
      </c>
      <c r="Y148">
        <f>AVERAGE(C$6:C149)</f>
        <v>5.659722222222222</v>
      </c>
      <c r="Z148">
        <f>AVERAGE(D$6:D149)</f>
        <v>3.5</v>
      </c>
      <c r="AA148">
        <f>AVERAGE(E$6:E149)</f>
        <v>3.4027777777777777</v>
      </c>
      <c r="AB148">
        <f>AVERAGE(F$6:F149)</f>
        <v>3.4375</v>
      </c>
      <c r="AC148">
        <f>AVERAGE(G$6:G149)</f>
        <v>2.9722222222222223</v>
      </c>
      <c r="AD148">
        <f>AVERAGE(H$6:H149)</f>
        <v>3.7430555555555554</v>
      </c>
      <c r="AE148">
        <f>AVERAGE(I$6:I149)</f>
        <v>0</v>
      </c>
      <c r="AF148">
        <f>AVERAGE(J$6:J149)</f>
        <v>0</v>
      </c>
      <c r="AG148">
        <f>AVERAGE(K$6:K149)</f>
        <v>27.180555555555557</v>
      </c>
      <c r="AI148" t="e">
        <f>AVERAGE(M$6:M149)</f>
        <v>#VALUE!</v>
      </c>
      <c r="AJ148" t="e">
        <f>AVERAGE(N$6:N149)</f>
        <v>#VALUE!</v>
      </c>
      <c r="AK148" t="e">
        <f>AVERAGE(O$6:O149)</f>
        <v>#VALUE!</v>
      </c>
      <c r="AL148" t="e">
        <f>AVERAGE(P$6:P149)</f>
        <v>#VALUE!</v>
      </c>
      <c r="AM148" t="e">
        <f>AVERAGE(Q$6:Q149)</f>
        <v>#VALUE!</v>
      </c>
      <c r="AN148" t="e">
        <f>AVERAGE(R$6:R149)</f>
        <v>#VALUE!</v>
      </c>
      <c r="AO148" t="e">
        <f>AVERAGE(S$6:S149)</f>
        <v>#VALUE!</v>
      </c>
      <c r="AP148" t="e">
        <f>AVERAGE(T$6:T149)</f>
        <v>#VALUE!</v>
      </c>
      <c r="AQ148" t="e">
        <f>AVERAGE(U$6:U149)</f>
        <v>#VALUE!</v>
      </c>
      <c r="AR148" t="e">
        <f>AVERAGE(V$6:V149)</f>
        <v>#VALUE!</v>
      </c>
      <c r="AT148" s="16">
        <f>STDEVP(B$6:B149)</f>
        <v>5.818926488485231</v>
      </c>
      <c r="AU148" s="16">
        <f>STDEVP(C$6:C149)</f>
        <v>7.314524358391745</v>
      </c>
      <c r="AV148" s="16">
        <f>STDEVP(D$6:D149)</f>
        <v>4.544532734811994</v>
      </c>
      <c r="AW148" s="16">
        <f>STDEVP(E$6:E149)</f>
        <v>4.656714752263726</v>
      </c>
      <c r="AX148" s="16">
        <f>STDEVP(F$6:F149)</f>
        <v>4.723932492579085</v>
      </c>
      <c r="AY148" s="16">
        <f>STDEVP(G$6:G149)</f>
        <v>3.8925577931277404</v>
      </c>
      <c r="AZ148" s="16">
        <f>STDEVP(H$6:H149)</f>
        <v>4.996869197276567</v>
      </c>
      <c r="BA148" s="16">
        <f>STDEVP(I$6:I149)</f>
        <v>0</v>
      </c>
      <c r="BB148" s="16">
        <f>STDEVP(J$6:J149)</f>
        <v>0</v>
      </c>
      <c r="BC148" s="16">
        <f>STDEVP(K$6:K149)</f>
        <v>34.29865821350616</v>
      </c>
      <c r="BE148" s="39">
        <f t="shared" si="45"/>
        <v>89</v>
      </c>
      <c r="BF148" s="39">
        <f t="shared" si="46"/>
        <v>9</v>
      </c>
      <c r="BG148" s="39">
        <f t="shared" si="47"/>
        <v>23</v>
      </c>
      <c r="BH148" s="39">
        <f t="shared" si="48"/>
        <v>10</v>
      </c>
      <c r="BI148" s="39">
        <f t="shared" si="49"/>
        <v>6</v>
      </c>
      <c r="BJ148" s="39">
        <f t="shared" si="50"/>
        <v>6</v>
      </c>
    </row>
    <row r="149" spans="2:62" ht="14.25">
      <c r="B149" s="3">
        <f>'原始数据表'!B149</f>
        <v>0</v>
      </c>
      <c r="C149" s="3">
        <f>'原始数据表'!C149</f>
        <v>0</v>
      </c>
      <c r="D149" s="3">
        <f>'原始数据表'!D149</f>
        <v>0</v>
      </c>
      <c r="E149" s="3">
        <f>'原始数据表'!E149</f>
        <v>0</v>
      </c>
      <c r="F149" s="3">
        <f>'原始数据表'!F149</f>
        <v>0</v>
      </c>
      <c r="G149" s="3">
        <f>'原始数据表'!G149</f>
        <v>0</v>
      </c>
      <c r="H149" s="3">
        <f>'原始数据表'!H149</f>
        <v>0</v>
      </c>
      <c r="I149" s="3">
        <f>'原始数据表'!I149</f>
        <v>0</v>
      </c>
      <c r="J149" s="3">
        <f>'原始数据表'!J149</f>
        <v>0</v>
      </c>
      <c r="K149" s="3">
        <f t="shared" si="34"/>
        <v>0</v>
      </c>
      <c r="L149">
        <v>144</v>
      </c>
      <c r="M149" t="e">
        <f ca="1" t="shared" si="35"/>
        <v>#VALUE!</v>
      </c>
      <c r="N149" t="e">
        <f ca="1" t="shared" si="36"/>
        <v>#VALUE!</v>
      </c>
      <c r="O149" t="e">
        <f ca="1" t="shared" si="37"/>
        <v>#VALUE!</v>
      </c>
      <c r="P149" t="e">
        <f ca="1" t="shared" si="38"/>
        <v>#VALUE!</v>
      </c>
      <c r="Q149" t="e">
        <f ca="1" t="shared" si="39"/>
        <v>#VALUE!</v>
      </c>
      <c r="R149" t="e">
        <f ca="1" t="shared" si="40"/>
        <v>#VALUE!</v>
      </c>
      <c r="S149" t="e">
        <f ca="1" t="shared" si="41"/>
        <v>#VALUE!</v>
      </c>
      <c r="T149" t="e">
        <f ca="1" t="shared" si="42"/>
        <v>#VALUE!</v>
      </c>
      <c r="U149" t="e">
        <f ca="1" t="shared" si="43"/>
        <v>#VALUE!</v>
      </c>
      <c r="V149" t="e">
        <f ca="1" t="shared" si="44"/>
        <v>#VALUE!</v>
      </c>
      <c r="X149">
        <f>AVERAGE(B$6:B150)</f>
        <v>4.43448275862069</v>
      </c>
      <c r="Y149">
        <f>AVERAGE(C$6:C150)</f>
        <v>5.620689655172414</v>
      </c>
      <c r="Z149">
        <f>AVERAGE(D$6:D150)</f>
        <v>3.475862068965517</v>
      </c>
      <c r="AA149">
        <f>AVERAGE(E$6:E150)</f>
        <v>3.3793103448275863</v>
      </c>
      <c r="AB149">
        <f>AVERAGE(F$6:F150)</f>
        <v>3.413793103448276</v>
      </c>
      <c r="AC149">
        <f>AVERAGE(G$6:G150)</f>
        <v>2.9517241379310346</v>
      </c>
      <c r="AD149">
        <f>AVERAGE(H$6:H150)</f>
        <v>3.717241379310345</v>
      </c>
      <c r="AE149">
        <f>AVERAGE(I$6:I150)</f>
        <v>0</v>
      </c>
      <c r="AF149">
        <f>AVERAGE(J$6:J150)</f>
        <v>0</v>
      </c>
      <c r="AG149">
        <f>AVERAGE(K$6:K150)</f>
        <v>26.99310344827586</v>
      </c>
      <c r="AI149" t="e">
        <f>AVERAGE(M$6:M150)</f>
        <v>#VALUE!</v>
      </c>
      <c r="AJ149" t="e">
        <f>AVERAGE(N$6:N150)</f>
        <v>#VALUE!</v>
      </c>
      <c r="AK149" t="e">
        <f>AVERAGE(O$6:O150)</f>
        <v>#VALUE!</v>
      </c>
      <c r="AL149" t="e">
        <f>AVERAGE(P$6:P150)</f>
        <v>#VALUE!</v>
      </c>
      <c r="AM149" t="e">
        <f>AVERAGE(Q$6:Q150)</f>
        <v>#VALUE!</v>
      </c>
      <c r="AN149" t="e">
        <f>AVERAGE(R$6:R150)</f>
        <v>#VALUE!</v>
      </c>
      <c r="AO149" t="e">
        <f>AVERAGE(S$6:S150)</f>
        <v>#VALUE!</v>
      </c>
      <c r="AP149" t="e">
        <f>AVERAGE(T$6:T150)</f>
        <v>#VALUE!</v>
      </c>
      <c r="AQ149" t="e">
        <f>AVERAGE(U$6:U150)</f>
        <v>#VALUE!</v>
      </c>
      <c r="AR149" t="e">
        <f>AVERAGE(V$6:V150)</f>
        <v>#VALUE!</v>
      </c>
      <c r="AT149" s="16">
        <f>STDEVP(B$6:B150)</f>
        <v>5.810589373754816</v>
      </c>
      <c r="AU149" s="16">
        <f>STDEVP(C$6:C150)</f>
        <v>7.3042915732085</v>
      </c>
      <c r="AV149" s="16">
        <f>STDEVP(D$6:D150)</f>
        <v>4.538088247984196</v>
      </c>
      <c r="AW149" s="16">
        <f>STDEVP(E$6:E150)</f>
        <v>4.64916598455701</v>
      </c>
      <c r="AX149" s="16">
        <f>STDEVP(F$6:F150)</f>
        <v>4.71620274913907</v>
      </c>
      <c r="AY149" s="16">
        <f>STDEVP(G$6:G150)</f>
        <v>3.8869029147545873</v>
      </c>
      <c r="AZ149" s="16">
        <f>STDEVP(H$6:H150)</f>
        <v>4.989234546053045</v>
      </c>
      <c r="BA149" s="16">
        <f>STDEVP(I$6:I150)</f>
        <v>0</v>
      </c>
      <c r="BB149" s="16">
        <f>STDEVP(J$6:J150)</f>
        <v>0</v>
      </c>
      <c r="BC149" s="16">
        <f>STDEVP(K$6:K150)</f>
        <v>34.25412062838252</v>
      </c>
      <c r="BE149" s="39">
        <f t="shared" si="45"/>
        <v>90</v>
      </c>
      <c r="BF149" s="39">
        <f t="shared" si="46"/>
        <v>9</v>
      </c>
      <c r="BG149" s="39">
        <f t="shared" si="47"/>
        <v>23</v>
      </c>
      <c r="BH149" s="39">
        <f t="shared" si="48"/>
        <v>10</v>
      </c>
      <c r="BI149" s="39">
        <f t="shared" si="49"/>
        <v>6</v>
      </c>
      <c r="BJ149" s="39">
        <f t="shared" si="50"/>
        <v>6</v>
      </c>
    </row>
    <row r="150" spans="2:62" ht="14.25">
      <c r="B150" s="3">
        <f>'原始数据表'!B150</f>
        <v>0</v>
      </c>
      <c r="C150" s="3">
        <f>'原始数据表'!C150</f>
        <v>0</v>
      </c>
      <c r="D150" s="3">
        <f>'原始数据表'!D150</f>
        <v>0</v>
      </c>
      <c r="E150" s="3">
        <f>'原始数据表'!E150</f>
        <v>0</v>
      </c>
      <c r="F150" s="3">
        <f>'原始数据表'!F150</f>
        <v>0</v>
      </c>
      <c r="G150" s="3">
        <f>'原始数据表'!G150</f>
        <v>0</v>
      </c>
      <c r="H150" s="3">
        <f>'原始数据表'!H150</f>
        <v>0</v>
      </c>
      <c r="I150" s="3">
        <f>'原始数据表'!I150</f>
        <v>0</v>
      </c>
      <c r="J150" s="3">
        <f>'原始数据表'!J150</f>
        <v>0</v>
      </c>
      <c r="K150" s="3">
        <f t="shared" si="34"/>
        <v>0</v>
      </c>
      <c r="L150">
        <v>145</v>
      </c>
      <c r="M150" t="e">
        <f ca="1" t="shared" si="35"/>
        <v>#VALUE!</v>
      </c>
      <c r="N150" t="e">
        <f ca="1" t="shared" si="36"/>
        <v>#VALUE!</v>
      </c>
      <c r="O150" t="e">
        <f ca="1" t="shared" si="37"/>
        <v>#VALUE!</v>
      </c>
      <c r="P150" t="e">
        <f ca="1" t="shared" si="38"/>
        <v>#VALUE!</v>
      </c>
      <c r="Q150" t="e">
        <f ca="1" t="shared" si="39"/>
        <v>#VALUE!</v>
      </c>
      <c r="R150" t="e">
        <f ca="1" t="shared" si="40"/>
        <v>#VALUE!</v>
      </c>
      <c r="S150" t="e">
        <f ca="1" t="shared" si="41"/>
        <v>#VALUE!</v>
      </c>
      <c r="T150" t="e">
        <f ca="1" t="shared" si="42"/>
        <v>#VALUE!</v>
      </c>
      <c r="U150" t="e">
        <f ca="1" t="shared" si="43"/>
        <v>#VALUE!</v>
      </c>
      <c r="V150" t="e">
        <f ca="1" t="shared" si="44"/>
        <v>#VALUE!</v>
      </c>
      <c r="X150">
        <f>AVERAGE(B$6:B151)</f>
        <v>4.404109589041096</v>
      </c>
      <c r="Y150">
        <f>AVERAGE(C$6:C151)</f>
        <v>5.582191780821918</v>
      </c>
      <c r="Z150">
        <f>AVERAGE(D$6:D151)</f>
        <v>3.452054794520548</v>
      </c>
      <c r="AA150">
        <f>AVERAGE(E$6:E151)</f>
        <v>3.356164383561644</v>
      </c>
      <c r="AB150">
        <f>AVERAGE(F$6:F151)</f>
        <v>3.3904109589041096</v>
      </c>
      <c r="AC150">
        <f>AVERAGE(G$6:G151)</f>
        <v>2.9315068493150687</v>
      </c>
      <c r="AD150">
        <f>AVERAGE(H$6:H151)</f>
        <v>3.691780821917808</v>
      </c>
      <c r="AE150">
        <f>AVERAGE(I$6:I151)</f>
        <v>0</v>
      </c>
      <c r="AF150">
        <f>AVERAGE(J$6:J151)</f>
        <v>0</v>
      </c>
      <c r="AG150">
        <f>AVERAGE(K$6:K151)</f>
        <v>26.80821917808219</v>
      </c>
      <c r="AI150" t="e">
        <f>AVERAGE(M$6:M151)</f>
        <v>#VALUE!</v>
      </c>
      <c r="AJ150" t="e">
        <f>AVERAGE(N$6:N151)</f>
        <v>#VALUE!</v>
      </c>
      <c r="AK150" t="e">
        <f>AVERAGE(O$6:O151)</f>
        <v>#VALUE!</v>
      </c>
      <c r="AL150" t="e">
        <f>AVERAGE(P$6:P151)</f>
        <v>#VALUE!</v>
      </c>
      <c r="AM150" t="e">
        <f>AVERAGE(Q$6:Q151)</f>
        <v>#VALUE!</v>
      </c>
      <c r="AN150" t="e">
        <f>AVERAGE(R$6:R151)</f>
        <v>#VALUE!</v>
      </c>
      <c r="AO150" t="e">
        <f>AVERAGE(S$6:S151)</f>
        <v>#VALUE!</v>
      </c>
      <c r="AP150" t="e">
        <f>AVERAGE(T$6:T151)</f>
        <v>#VALUE!</v>
      </c>
      <c r="AQ150" t="e">
        <f>AVERAGE(U$6:U151)</f>
        <v>#VALUE!</v>
      </c>
      <c r="AR150" t="e">
        <f>AVERAGE(V$6:V151)</f>
        <v>#VALUE!</v>
      </c>
      <c r="AT150" s="16">
        <f>STDEVP(B$6:B151)</f>
        <v>5.802194633354926</v>
      </c>
      <c r="AU150" s="16">
        <f>STDEVP(C$6:C151)</f>
        <v>7.293980300271887</v>
      </c>
      <c r="AV150" s="16">
        <f>STDEVP(D$6:D151)</f>
        <v>4.5315971235479715</v>
      </c>
      <c r="AW150" s="16">
        <f>STDEVP(E$6:E151)</f>
        <v>4.641592378547958</v>
      </c>
      <c r="AX150" s="16">
        <f>STDEVP(F$6:F151)</f>
        <v>4.708449542193986</v>
      </c>
      <c r="AY150" s="16">
        <f>STDEVP(G$6:G151)</f>
        <v>3.881211388084161</v>
      </c>
      <c r="AZ150" s="16">
        <f>STDEVP(H$6:H151)</f>
        <v>4.981561988209314</v>
      </c>
      <c r="BA150" s="16">
        <f>STDEVP(I$6:I151)</f>
        <v>0</v>
      </c>
      <c r="BB150" s="16">
        <f>STDEVP(J$6:J151)</f>
        <v>0</v>
      </c>
      <c r="BC150" s="16">
        <f>STDEVP(K$6:K151)</f>
        <v>34.20913021372157</v>
      </c>
      <c r="BE150" s="39">
        <f t="shared" si="45"/>
        <v>91</v>
      </c>
      <c r="BF150" s="39">
        <f t="shared" si="46"/>
        <v>9</v>
      </c>
      <c r="BG150" s="39">
        <f t="shared" si="47"/>
        <v>23</v>
      </c>
      <c r="BH150" s="39">
        <f t="shared" si="48"/>
        <v>10</v>
      </c>
      <c r="BI150" s="39">
        <f t="shared" si="49"/>
        <v>6</v>
      </c>
      <c r="BJ150" s="39">
        <f t="shared" si="50"/>
        <v>6</v>
      </c>
    </row>
    <row r="151" spans="2:62" ht="14.25">
      <c r="B151" s="3">
        <f>'原始数据表'!B151</f>
        <v>0</v>
      </c>
      <c r="C151" s="3">
        <f>'原始数据表'!C151</f>
        <v>0</v>
      </c>
      <c r="D151" s="3">
        <f>'原始数据表'!D151</f>
        <v>0</v>
      </c>
      <c r="E151" s="3">
        <f>'原始数据表'!E151</f>
        <v>0</v>
      </c>
      <c r="F151" s="3">
        <f>'原始数据表'!F151</f>
        <v>0</v>
      </c>
      <c r="G151" s="3">
        <f>'原始数据表'!G151</f>
        <v>0</v>
      </c>
      <c r="H151" s="3">
        <f>'原始数据表'!H151</f>
        <v>0</v>
      </c>
      <c r="I151" s="3">
        <f>'原始数据表'!I151</f>
        <v>0</v>
      </c>
      <c r="J151" s="3">
        <f>'原始数据表'!J151</f>
        <v>0</v>
      </c>
      <c r="K151" s="3">
        <f t="shared" si="34"/>
        <v>0</v>
      </c>
      <c r="L151">
        <v>146</v>
      </c>
      <c r="M151" t="e">
        <f ca="1" t="shared" si="35"/>
        <v>#VALUE!</v>
      </c>
      <c r="N151" t="e">
        <f ca="1" t="shared" si="36"/>
        <v>#VALUE!</v>
      </c>
      <c r="O151" t="e">
        <f ca="1" t="shared" si="37"/>
        <v>#VALUE!</v>
      </c>
      <c r="P151" t="e">
        <f ca="1" t="shared" si="38"/>
        <v>#VALUE!</v>
      </c>
      <c r="Q151" t="e">
        <f ca="1" t="shared" si="39"/>
        <v>#VALUE!</v>
      </c>
      <c r="R151" t="e">
        <f ca="1" t="shared" si="40"/>
        <v>#VALUE!</v>
      </c>
      <c r="S151" t="e">
        <f ca="1" t="shared" si="41"/>
        <v>#VALUE!</v>
      </c>
      <c r="T151" t="e">
        <f ca="1" t="shared" si="42"/>
        <v>#VALUE!</v>
      </c>
      <c r="U151" t="e">
        <f ca="1" t="shared" si="43"/>
        <v>#VALUE!</v>
      </c>
      <c r="V151" t="e">
        <f ca="1" t="shared" si="44"/>
        <v>#VALUE!</v>
      </c>
      <c r="X151">
        <f>AVERAGE(B$6:B152)</f>
        <v>4.374149659863946</v>
      </c>
      <c r="Y151">
        <f>AVERAGE(C$6:C152)</f>
        <v>5.54421768707483</v>
      </c>
      <c r="Z151">
        <f>AVERAGE(D$6:D152)</f>
        <v>3.4285714285714284</v>
      </c>
      <c r="AA151">
        <f>AVERAGE(E$6:E152)</f>
        <v>3.3333333333333335</v>
      </c>
      <c r="AB151">
        <f>AVERAGE(F$6:F152)</f>
        <v>3.36734693877551</v>
      </c>
      <c r="AC151">
        <f>AVERAGE(G$6:G152)</f>
        <v>2.9115646258503403</v>
      </c>
      <c r="AD151">
        <f>AVERAGE(H$6:H152)</f>
        <v>3.6666666666666665</v>
      </c>
      <c r="AE151">
        <f>AVERAGE(I$6:I152)</f>
        <v>0</v>
      </c>
      <c r="AF151">
        <f>AVERAGE(J$6:J152)</f>
        <v>0</v>
      </c>
      <c r="AG151">
        <f>AVERAGE(K$6:K152)</f>
        <v>26.625850340136054</v>
      </c>
      <c r="AI151" t="e">
        <f>AVERAGE(M$6:M152)</f>
        <v>#VALUE!</v>
      </c>
      <c r="AJ151" t="e">
        <f>AVERAGE(N$6:N152)</f>
        <v>#VALUE!</v>
      </c>
      <c r="AK151" t="e">
        <f>AVERAGE(O$6:O152)</f>
        <v>#VALUE!</v>
      </c>
      <c r="AL151" t="e">
        <f>AVERAGE(P$6:P152)</f>
        <v>#VALUE!</v>
      </c>
      <c r="AM151" t="e">
        <f>AVERAGE(Q$6:Q152)</f>
        <v>#VALUE!</v>
      </c>
      <c r="AN151" t="e">
        <f>AVERAGE(R$6:R152)</f>
        <v>#VALUE!</v>
      </c>
      <c r="AO151" t="e">
        <f>AVERAGE(S$6:S152)</f>
        <v>#VALUE!</v>
      </c>
      <c r="AP151" t="e">
        <f>AVERAGE(T$6:T152)</f>
        <v>#VALUE!</v>
      </c>
      <c r="AQ151" t="e">
        <f>AVERAGE(U$6:U152)</f>
        <v>#VALUE!</v>
      </c>
      <c r="AR151" t="e">
        <f>AVERAGE(V$6:V152)</f>
        <v>#VALUE!</v>
      </c>
      <c r="AT151" s="16">
        <f>STDEVP(B$6:B152)</f>
        <v>5.793746199586325</v>
      </c>
      <c r="AU151" s="16">
        <f>STDEVP(C$6:C152)</f>
        <v>7.283595670037233</v>
      </c>
      <c r="AV151" s="16">
        <f>STDEVP(D$6:D152)</f>
        <v>4.525062483125562</v>
      </c>
      <c r="AW151" s="16">
        <f>STDEVP(E$6:E152)</f>
        <v>4.633996428839186</v>
      </c>
      <c r="AX151" s="16">
        <f>STDEVP(F$6:F152)</f>
        <v>4.700675349732107</v>
      </c>
      <c r="AY151" s="16">
        <f>STDEVP(G$6:G152)</f>
        <v>3.8754857848988107</v>
      </c>
      <c r="AZ151" s="16">
        <f>STDEVP(H$6:H152)</f>
        <v>4.973854544007425</v>
      </c>
      <c r="BA151" s="16">
        <f>STDEVP(I$6:I152)</f>
        <v>0</v>
      </c>
      <c r="BB151" s="16">
        <f>STDEVP(J$6:J152)</f>
        <v>0</v>
      </c>
      <c r="BC151" s="16">
        <f>STDEVP(K$6:K152)</f>
        <v>34.163713670500094</v>
      </c>
      <c r="BE151" s="39">
        <f t="shared" si="45"/>
        <v>92</v>
      </c>
      <c r="BF151" s="39">
        <f t="shared" si="46"/>
        <v>9</v>
      </c>
      <c r="BG151" s="39">
        <f t="shared" si="47"/>
        <v>23</v>
      </c>
      <c r="BH151" s="39">
        <f t="shared" si="48"/>
        <v>10</v>
      </c>
      <c r="BI151" s="39">
        <f t="shared" si="49"/>
        <v>6</v>
      </c>
      <c r="BJ151" s="39">
        <f t="shared" si="50"/>
        <v>6</v>
      </c>
    </row>
    <row r="152" spans="2:62" ht="14.25">
      <c r="B152" s="3">
        <f>'原始数据表'!B152</f>
        <v>0</v>
      </c>
      <c r="C152" s="3">
        <f>'原始数据表'!C152</f>
        <v>0</v>
      </c>
      <c r="D152" s="3">
        <f>'原始数据表'!D152</f>
        <v>0</v>
      </c>
      <c r="E152" s="3">
        <f>'原始数据表'!E152</f>
        <v>0</v>
      </c>
      <c r="F152" s="3">
        <f>'原始数据表'!F152</f>
        <v>0</v>
      </c>
      <c r="G152" s="3">
        <f>'原始数据表'!G152</f>
        <v>0</v>
      </c>
      <c r="H152" s="3">
        <f>'原始数据表'!H152</f>
        <v>0</v>
      </c>
      <c r="I152" s="3">
        <f>'原始数据表'!I152</f>
        <v>0</v>
      </c>
      <c r="J152" s="3">
        <f>'原始数据表'!J152</f>
        <v>0</v>
      </c>
      <c r="K152" s="3">
        <f t="shared" si="34"/>
        <v>0</v>
      </c>
      <c r="L152">
        <v>147</v>
      </c>
      <c r="M152" t="e">
        <f ca="1" t="shared" si="35"/>
        <v>#VALUE!</v>
      </c>
      <c r="N152" t="e">
        <f ca="1" t="shared" si="36"/>
        <v>#VALUE!</v>
      </c>
      <c r="O152" t="e">
        <f ca="1" t="shared" si="37"/>
        <v>#VALUE!</v>
      </c>
      <c r="P152" t="e">
        <f ca="1" t="shared" si="38"/>
        <v>#VALUE!</v>
      </c>
      <c r="Q152" t="e">
        <f ca="1" t="shared" si="39"/>
        <v>#VALUE!</v>
      </c>
      <c r="R152" t="e">
        <f ca="1" t="shared" si="40"/>
        <v>#VALUE!</v>
      </c>
      <c r="S152" t="e">
        <f ca="1" t="shared" si="41"/>
        <v>#VALUE!</v>
      </c>
      <c r="T152" t="e">
        <f ca="1" t="shared" si="42"/>
        <v>#VALUE!</v>
      </c>
      <c r="U152" t="e">
        <f ca="1" t="shared" si="43"/>
        <v>#VALUE!</v>
      </c>
      <c r="V152" t="e">
        <f ca="1" t="shared" si="44"/>
        <v>#VALUE!</v>
      </c>
      <c r="X152">
        <f>AVERAGE(B$6:B153)</f>
        <v>4.344594594594595</v>
      </c>
      <c r="Y152">
        <f>AVERAGE(C$6:C153)</f>
        <v>5.506756756756757</v>
      </c>
      <c r="Z152">
        <f>AVERAGE(D$6:D153)</f>
        <v>3.4054054054054053</v>
      </c>
      <c r="AA152">
        <f>AVERAGE(E$6:E153)</f>
        <v>3.310810810810811</v>
      </c>
      <c r="AB152">
        <f>AVERAGE(F$6:F153)</f>
        <v>3.3445945945945947</v>
      </c>
      <c r="AC152">
        <f>AVERAGE(G$6:G153)</f>
        <v>2.891891891891892</v>
      </c>
      <c r="AD152">
        <f>AVERAGE(H$6:H153)</f>
        <v>3.641891891891892</v>
      </c>
      <c r="AE152">
        <f>AVERAGE(I$6:I153)</f>
        <v>0</v>
      </c>
      <c r="AF152">
        <f>AVERAGE(J$6:J153)</f>
        <v>0</v>
      </c>
      <c r="AG152">
        <f>AVERAGE(K$6:K153)</f>
        <v>26.445945945945947</v>
      </c>
      <c r="AI152" t="e">
        <f>AVERAGE(M$6:M153)</f>
        <v>#VALUE!</v>
      </c>
      <c r="AJ152" t="e">
        <f>AVERAGE(N$6:N153)</f>
        <v>#VALUE!</v>
      </c>
      <c r="AK152" t="e">
        <f>AVERAGE(O$6:O153)</f>
        <v>#VALUE!</v>
      </c>
      <c r="AL152" t="e">
        <f>AVERAGE(P$6:P153)</f>
        <v>#VALUE!</v>
      </c>
      <c r="AM152" t="e">
        <f>AVERAGE(Q$6:Q153)</f>
        <v>#VALUE!</v>
      </c>
      <c r="AN152" t="e">
        <f>AVERAGE(R$6:R153)</f>
        <v>#VALUE!</v>
      </c>
      <c r="AO152" t="e">
        <f>AVERAGE(S$6:S153)</f>
        <v>#VALUE!</v>
      </c>
      <c r="AP152" t="e">
        <f>AVERAGE(T$6:T153)</f>
        <v>#VALUE!</v>
      </c>
      <c r="AQ152" t="e">
        <f>AVERAGE(U$6:U153)</f>
        <v>#VALUE!</v>
      </c>
      <c r="AR152" t="e">
        <f>AVERAGE(V$6:V153)</f>
        <v>#VALUE!</v>
      </c>
      <c r="AT152" s="16">
        <f>STDEVP(B$6:B153)</f>
        <v>5.785247825565818</v>
      </c>
      <c r="AU152" s="16">
        <f>STDEVP(C$6:C153)</f>
        <v>7.273142580404071</v>
      </c>
      <c r="AV152" s="16">
        <f>STDEVP(D$6:D153)</f>
        <v>4.518487306427801</v>
      </c>
      <c r="AW152" s="16">
        <f>STDEVP(E$6:E153)</f>
        <v>4.626380511791385</v>
      </c>
      <c r="AX152" s="16">
        <f>STDEVP(F$6:F153)</f>
        <v>4.692882531799414</v>
      </c>
      <c r="AY152" s="16">
        <f>STDEVP(G$6:G153)</f>
        <v>3.869728559401521</v>
      </c>
      <c r="AZ152" s="16">
        <f>STDEVP(H$6:H153)</f>
        <v>4.96611509365699</v>
      </c>
      <c r="BA152" s="16">
        <f>STDEVP(I$6:I153)</f>
        <v>0</v>
      </c>
      <c r="BB152" s="16">
        <f>STDEVP(J$6:J153)</f>
        <v>0</v>
      </c>
      <c r="BC152" s="16">
        <f>STDEVP(K$6:K153)</f>
        <v>34.11789650525108</v>
      </c>
      <c r="BE152" s="39">
        <f t="shared" si="45"/>
        <v>93</v>
      </c>
      <c r="BF152" s="39">
        <f t="shared" si="46"/>
        <v>9</v>
      </c>
      <c r="BG152" s="39">
        <f t="shared" si="47"/>
        <v>23</v>
      </c>
      <c r="BH152" s="39">
        <f t="shared" si="48"/>
        <v>10</v>
      </c>
      <c r="BI152" s="39">
        <f t="shared" si="49"/>
        <v>6</v>
      </c>
      <c r="BJ152" s="39">
        <f t="shared" si="50"/>
        <v>6</v>
      </c>
    </row>
    <row r="153" spans="2:62" ht="14.25">
      <c r="B153" s="3">
        <f>'原始数据表'!B153</f>
        <v>0</v>
      </c>
      <c r="C153" s="3">
        <f>'原始数据表'!C153</f>
        <v>0</v>
      </c>
      <c r="D153" s="3">
        <f>'原始数据表'!D153</f>
        <v>0</v>
      </c>
      <c r="E153" s="3">
        <f>'原始数据表'!E153</f>
        <v>0</v>
      </c>
      <c r="F153" s="3">
        <f>'原始数据表'!F153</f>
        <v>0</v>
      </c>
      <c r="G153" s="3">
        <f>'原始数据表'!G153</f>
        <v>0</v>
      </c>
      <c r="H153" s="3">
        <f>'原始数据表'!H153</f>
        <v>0</v>
      </c>
      <c r="I153" s="3">
        <f>'原始数据表'!I153</f>
        <v>0</v>
      </c>
      <c r="J153" s="3">
        <f>'原始数据表'!J153</f>
        <v>0</v>
      </c>
      <c r="K153" s="3">
        <f t="shared" si="34"/>
        <v>0</v>
      </c>
      <c r="L153">
        <v>148</v>
      </c>
      <c r="M153" t="e">
        <f ca="1" t="shared" si="35"/>
        <v>#VALUE!</v>
      </c>
      <c r="N153" t="e">
        <f ca="1" t="shared" si="36"/>
        <v>#VALUE!</v>
      </c>
      <c r="O153" t="e">
        <f ca="1" t="shared" si="37"/>
        <v>#VALUE!</v>
      </c>
      <c r="P153" t="e">
        <f ca="1" t="shared" si="38"/>
        <v>#VALUE!</v>
      </c>
      <c r="Q153" t="e">
        <f ca="1" t="shared" si="39"/>
        <v>#VALUE!</v>
      </c>
      <c r="R153" t="e">
        <f ca="1" t="shared" si="40"/>
        <v>#VALUE!</v>
      </c>
      <c r="S153" t="e">
        <f ca="1" t="shared" si="41"/>
        <v>#VALUE!</v>
      </c>
      <c r="T153" t="e">
        <f ca="1" t="shared" si="42"/>
        <v>#VALUE!</v>
      </c>
      <c r="U153" t="e">
        <f ca="1" t="shared" si="43"/>
        <v>#VALUE!</v>
      </c>
      <c r="V153" t="e">
        <f ca="1" t="shared" si="44"/>
        <v>#VALUE!</v>
      </c>
      <c r="X153">
        <f>AVERAGE(B$6:B154)</f>
        <v>4.315436241610739</v>
      </c>
      <c r="Y153">
        <f>AVERAGE(C$6:C154)</f>
        <v>5.469798657718121</v>
      </c>
      <c r="Z153">
        <f>AVERAGE(D$6:D154)</f>
        <v>3.38255033557047</v>
      </c>
      <c r="AA153">
        <f>AVERAGE(E$6:E154)</f>
        <v>3.2885906040268456</v>
      </c>
      <c r="AB153">
        <f>AVERAGE(F$6:F154)</f>
        <v>3.3221476510067114</v>
      </c>
      <c r="AC153">
        <f>AVERAGE(G$6:G154)</f>
        <v>2.87248322147651</v>
      </c>
      <c r="AD153">
        <f>AVERAGE(H$6:H154)</f>
        <v>3.61744966442953</v>
      </c>
      <c r="AE153">
        <f>AVERAGE(I$6:I154)</f>
        <v>0</v>
      </c>
      <c r="AF153">
        <f>AVERAGE(J$6:J154)</f>
        <v>0</v>
      </c>
      <c r="AG153">
        <f>AVERAGE(K$6:K154)</f>
        <v>26.268456375838927</v>
      </c>
      <c r="AI153" t="e">
        <f>AVERAGE(M$6:M154)</f>
        <v>#VALUE!</v>
      </c>
      <c r="AJ153" t="e">
        <f>AVERAGE(N$6:N154)</f>
        <v>#VALUE!</v>
      </c>
      <c r="AK153" t="e">
        <f>AVERAGE(O$6:O154)</f>
        <v>#VALUE!</v>
      </c>
      <c r="AL153" t="e">
        <f>AVERAGE(P$6:P154)</f>
        <v>#VALUE!</v>
      </c>
      <c r="AM153" t="e">
        <f>AVERAGE(Q$6:Q154)</f>
        <v>#VALUE!</v>
      </c>
      <c r="AN153" t="e">
        <f>AVERAGE(R$6:R154)</f>
        <v>#VALUE!</v>
      </c>
      <c r="AO153" t="e">
        <f>AVERAGE(S$6:S154)</f>
        <v>#VALUE!</v>
      </c>
      <c r="AP153" t="e">
        <f>AVERAGE(T$6:T154)</f>
        <v>#VALUE!</v>
      </c>
      <c r="AQ153" t="e">
        <f>AVERAGE(U$6:U154)</f>
        <v>#VALUE!</v>
      </c>
      <c r="AR153" t="e">
        <f>AVERAGE(V$6:V154)</f>
        <v>#VALUE!</v>
      </c>
      <c r="AT153" s="16">
        <f>STDEVP(B$6:B154)</f>
        <v>5.776703093910627</v>
      </c>
      <c r="AU153" s="16">
        <f>STDEVP(C$6:C154)</f>
        <v>7.262625707980991</v>
      </c>
      <c r="AV153" s="16">
        <f>STDEVP(D$6:D154)</f>
        <v>4.511874438130222</v>
      </c>
      <c r="AW153" s="16">
        <f>STDEVP(E$6:E154)</f>
        <v>4.61874689129181</v>
      </c>
      <c r="AX153" s="16">
        <f>STDEVP(F$6:F154)</f>
        <v>4.685073336258318</v>
      </c>
      <c r="AY153" s="16">
        <f>STDEVP(G$6:G154)</f>
        <v>3.863942053916855</v>
      </c>
      <c r="AZ153" s="16">
        <f>STDEVP(H$6:H154)</f>
        <v>4.958346384120012</v>
      </c>
      <c r="BA153" s="16">
        <f>STDEVP(I$6:I154)</f>
        <v>0</v>
      </c>
      <c r="BB153" s="16">
        <f>STDEVP(J$6:J154)</f>
        <v>0</v>
      </c>
      <c r="BC153" s="16">
        <f>STDEVP(K$6:K154)</f>
        <v>34.07170308787777</v>
      </c>
      <c r="BE153" s="39">
        <f t="shared" si="45"/>
        <v>94</v>
      </c>
      <c r="BF153" s="39">
        <f t="shared" si="46"/>
        <v>9</v>
      </c>
      <c r="BG153" s="39">
        <f t="shared" si="47"/>
        <v>23</v>
      </c>
      <c r="BH153" s="39">
        <f t="shared" si="48"/>
        <v>10</v>
      </c>
      <c r="BI153" s="39">
        <f t="shared" si="49"/>
        <v>6</v>
      </c>
      <c r="BJ153" s="39">
        <f t="shared" si="50"/>
        <v>6</v>
      </c>
    </row>
    <row r="154" spans="2:62" ht="14.25">
      <c r="B154" s="3">
        <f>'原始数据表'!B154</f>
        <v>0</v>
      </c>
      <c r="C154" s="3">
        <f>'原始数据表'!C154</f>
        <v>0</v>
      </c>
      <c r="D154" s="3">
        <f>'原始数据表'!D154</f>
        <v>0</v>
      </c>
      <c r="E154" s="3">
        <f>'原始数据表'!E154</f>
        <v>0</v>
      </c>
      <c r="F154" s="3">
        <f>'原始数据表'!F154</f>
        <v>0</v>
      </c>
      <c r="G154" s="3">
        <f>'原始数据表'!G154</f>
        <v>0</v>
      </c>
      <c r="H154" s="3">
        <f>'原始数据表'!H154</f>
        <v>0</v>
      </c>
      <c r="I154" s="3">
        <f>'原始数据表'!I154</f>
        <v>0</v>
      </c>
      <c r="J154" s="3">
        <f>'原始数据表'!J154</f>
        <v>0</v>
      </c>
      <c r="K154" s="3">
        <f t="shared" si="34"/>
        <v>0</v>
      </c>
      <c r="L154">
        <v>149</v>
      </c>
      <c r="M154" t="e">
        <f ca="1" t="shared" si="35"/>
        <v>#VALUE!</v>
      </c>
      <c r="N154" t="e">
        <f ca="1" t="shared" si="36"/>
        <v>#VALUE!</v>
      </c>
      <c r="O154" t="e">
        <f ca="1" t="shared" si="37"/>
        <v>#VALUE!</v>
      </c>
      <c r="P154" t="e">
        <f ca="1" t="shared" si="38"/>
        <v>#VALUE!</v>
      </c>
      <c r="Q154" t="e">
        <f ca="1" t="shared" si="39"/>
        <v>#VALUE!</v>
      </c>
      <c r="R154" t="e">
        <f ca="1" t="shared" si="40"/>
        <v>#VALUE!</v>
      </c>
      <c r="S154" t="e">
        <f ca="1" t="shared" si="41"/>
        <v>#VALUE!</v>
      </c>
      <c r="T154" t="e">
        <f ca="1" t="shared" si="42"/>
        <v>#VALUE!</v>
      </c>
      <c r="U154" t="e">
        <f ca="1" t="shared" si="43"/>
        <v>#VALUE!</v>
      </c>
      <c r="V154" t="e">
        <f ca="1" t="shared" si="44"/>
        <v>#VALUE!</v>
      </c>
      <c r="X154">
        <f>AVERAGE(B$6:B155)</f>
        <v>4.286666666666667</v>
      </c>
      <c r="Y154">
        <f>AVERAGE(C$6:C155)</f>
        <v>5.433333333333334</v>
      </c>
      <c r="Z154">
        <f>AVERAGE(D$6:D155)</f>
        <v>3.36</v>
      </c>
      <c r="AA154">
        <f>AVERAGE(E$6:E155)</f>
        <v>3.2666666666666666</v>
      </c>
      <c r="AB154">
        <f>AVERAGE(F$6:F155)</f>
        <v>3.3</v>
      </c>
      <c r="AC154">
        <f>AVERAGE(G$6:G155)</f>
        <v>2.8533333333333335</v>
      </c>
      <c r="AD154">
        <f>AVERAGE(H$6:H155)</f>
        <v>3.5933333333333333</v>
      </c>
      <c r="AE154">
        <f>AVERAGE(I$6:I155)</f>
        <v>0</v>
      </c>
      <c r="AF154">
        <f>AVERAGE(J$6:J155)</f>
        <v>0</v>
      </c>
      <c r="AG154">
        <f>AVERAGE(K$6:K155)</f>
        <v>26.093333333333334</v>
      </c>
      <c r="AI154" t="e">
        <f>AVERAGE(M$6:M155)</f>
        <v>#VALUE!</v>
      </c>
      <c r="AJ154" t="e">
        <f>AVERAGE(N$6:N155)</f>
        <v>#VALUE!</v>
      </c>
      <c r="AK154" t="e">
        <f>AVERAGE(O$6:O155)</f>
        <v>#VALUE!</v>
      </c>
      <c r="AL154" t="e">
        <f>AVERAGE(P$6:P155)</f>
        <v>#VALUE!</v>
      </c>
      <c r="AM154" t="e">
        <f>AVERAGE(Q$6:Q155)</f>
        <v>#VALUE!</v>
      </c>
      <c r="AN154" t="e">
        <f>AVERAGE(R$6:R155)</f>
        <v>#VALUE!</v>
      </c>
      <c r="AO154" t="e">
        <f>AVERAGE(S$6:S155)</f>
        <v>#VALUE!</v>
      </c>
      <c r="AP154" t="e">
        <f>AVERAGE(T$6:T155)</f>
        <v>#VALUE!</v>
      </c>
      <c r="AQ154" t="e">
        <f>AVERAGE(U$6:U155)</f>
        <v>#VALUE!</v>
      </c>
      <c r="AR154" t="e">
        <f>AVERAGE(V$6:V155)</f>
        <v>#VALUE!</v>
      </c>
      <c r="AT154" s="16">
        <f>STDEVP(B$6:B155)</f>
        <v>5.7681154249508175</v>
      </c>
      <c r="AU154" s="16">
        <f>STDEVP(C$6:C155)</f>
        <v>7.252049518737597</v>
      </c>
      <c r="AV154" s="16">
        <f>STDEVP(D$6:D155)</f>
        <v>4.505226594375323</v>
      </c>
      <c r="AW154" s="16">
        <f>STDEVP(E$6:E155)</f>
        <v>4.611097724210822</v>
      </c>
      <c r="AX154" s="16">
        <f>STDEVP(F$6:F155)</f>
        <v>4.677249904235037</v>
      </c>
      <c r="AY154" s="16">
        <f>STDEVP(G$6:G155)</f>
        <v>3.8581285042822975</v>
      </c>
      <c r="AZ154" s="16">
        <f>STDEVP(H$6:H155)</f>
        <v>4.950551035547009</v>
      </c>
      <c r="BA154" s="16">
        <f>STDEVP(I$6:I155)</f>
        <v>0</v>
      </c>
      <c r="BB154" s="16">
        <f>STDEVP(J$6:J155)</f>
        <v>0</v>
      </c>
      <c r="BC154" s="16">
        <f>STDEVP(K$6:K155)</f>
        <v>34.02515670630907</v>
      </c>
      <c r="BE154" s="39">
        <f t="shared" si="45"/>
        <v>95</v>
      </c>
      <c r="BF154" s="39">
        <f t="shared" si="46"/>
        <v>9</v>
      </c>
      <c r="BG154" s="39">
        <f t="shared" si="47"/>
        <v>23</v>
      </c>
      <c r="BH154" s="39">
        <f t="shared" si="48"/>
        <v>10</v>
      </c>
      <c r="BI154" s="39">
        <f t="shared" si="49"/>
        <v>6</v>
      </c>
      <c r="BJ154" s="39">
        <f t="shared" si="50"/>
        <v>6</v>
      </c>
    </row>
    <row r="155" spans="2:62" ht="14.25">
      <c r="B155" s="3">
        <f>'原始数据表'!B155</f>
        <v>0</v>
      </c>
      <c r="C155" s="3">
        <f>'原始数据表'!C155</f>
        <v>0</v>
      </c>
      <c r="D155" s="3">
        <f>'原始数据表'!D155</f>
        <v>0</v>
      </c>
      <c r="E155" s="3">
        <f>'原始数据表'!E155</f>
        <v>0</v>
      </c>
      <c r="F155" s="3">
        <f>'原始数据表'!F155</f>
        <v>0</v>
      </c>
      <c r="G155" s="3">
        <f>'原始数据表'!G155</f>
        <v>0</v>
      </c>
      <c r="H155" s="3">
        <f>'原始数据表'!H155</f>
        <v>0</v>
      </c>
      <c r="I155" s="3">
        <f>'原始数据表'!I155</f>
        <v>0</v>
      </c>
      <c r="J155" s="3">
        <f>'原始数据表'!J155</f>
        <v>0</v>
      </c>
      <c r="K155" s="3">
        <f t="shared" si="34"/>
        <v>0</v>
      </c>
      <c r="L155">
        <v>150</v>
      </c>
      <c r="M155" t="e">
        <f ca="1" t="shared" si="35"/>
        <v>#VALUE!</v>
      </c>
      <c r="N155" t="e">
        <f ca="1" t="shared" si="36"/>
        <v>#VALUE!</v>
      </c>
      <c r="O155" t="e">
        <f ca="1" t="shared" si="37"/>
        <v>#VALUE!</v>
      </c>
      <c r="P155" t="e">
        <f ca="1" t="shared" si="38"/>
        <v>#VALUE!</v>
      </c>
      <c r="Q155" t="e">
        <f ca="1" t="shared" si="39"/>
        <v>#VALUE!</v>
      </c>
      <c r="R155" t="e">
        <f ca="1" t="shared" si="40"/>
        <v>#VALUE!</v>
      </c>
      <c r="S155" t="e">
        <f ca="1" t="shared" si="41"/>
        <v>#VALUE!</v>
      </c>
      <c r="T155" t="e">
        <f ca="1" t="shared" si="42"/>
        <v>#VALUE!</v>
      </c>
      <c r="U155" t="e">
        <f ca="1" t="shared" si="43"/>
        <v>#VALUE!</v>
      </c>
      <c r="V155" t="e">
        <f ca="1" t="shared" si="44"/>
        <v>#VALUE!</v>
      </c>
      <c r="X155">
        <f>AVERAGE(B$6:B156)</f>
        <v>4.258278145695364</v>
      </c>
      <c r="Y155">
        <f>AVERAGE(C$6:C156)</f>
        <v>5.397350993377484</v>
      </c>
      <c r="Z155">
        <f>AVERAGE(D$6:D156)</f>
        <v>3.337748344370861</v>
      </c>
      <c r="AA155">
        <f>AVERAGE(E$6:E156)</f>
        <v>3.2450331125827816</v>
      </c>
      <c r="AB155">
        <f>AVERAGE(F$6:F156)</f>
        <v>3.2781456953642385</v>
      </c>
      <c r="AC155">
        <f>AVERAGE(G$6:G156)</f>
        <v>2.834437086092715</v>
      </c>
      <c r="AD155">
        <f>AVERAGE(H$6:H156)</f>
        <v>3.5695364238410594</v>
      </c>
      <c r="AE155">
        <f>AVERAGE(I$6:I156)</f>
        <v>0</v>
      </c>
      <c r="AF155">
        <f>AVERAGE(J$6:J156)</f>
        <v>0</v>
      </c>
      <c r="AG155">
        <f>AVERAGE(K$6:K156)</f>
        <v>25.920529801324502</v>
      </c>
      <c r="AI155" t="e">
        <f>AVERAGE(M$6:M156)</f>
        <v>#VALUE!</v>
      </c>
      <c r="AJ155" t="e">
        <f>AVERAGE(N$6:N156)</f>
        <v>#VALUE!</v>
      </c>
      <c r="AK155" t="e">
        <f>AVERAGE(O$6:O156)</f>
        <v>#VALUE!</v>
      </c>
      <c r="AL155" t="e">
        <f>AVERAGE(P$6:P156)</f>
        <v>#VALUE!</v>
      </c>
      <c r="AM155" t="e">
        <f>AVERAGE(Q$6:Q156)</f>
        <v>#VALUE!</v>
      </c>
      <c r="AN155" t="e">
        <f>AVERAGE(R$6:R156)</f>
        <v>#VALUE!</v>
      </c>
      <c r="AO155" t="e">
        <f>AVERAGE(S$6:S156)</f>
        <v>#VALUE!</v>
      </c>
      <c r="AP155" t="e">
        <f>AVERAGE(T$6:T156)</f>
        <v>#VALUE!</v>
      </c>
      <c r="AQ155" t="e">
        <f>AVERAGE(U$6:U156)</f>
        <v>#VALUE!</v>
      </c>
      <c r="AR155" t="e">
        <f>AVERAGE(V$6:V156)</f>
        <v>#VALUE!</v>
      </c>
      <c r="AT155" s="16">
        <f>STDEVP(B$6:B156)</f>
        <v>5.759488084498713</v>
      </c>
      <c r="AU155" s="16">
        <f>STDEVP(C$6:C156)</f>
        <v>7.241418278081177</v>
      </c>
      <c r="AV155" s="16">
        <f>STDEVP(D$6:D156)</f>
        <v>4.498546368923876</v>
      </c>
      <c r="AW155" s="16">
        <f>STDEVP(E$6:E156)</f>
        <v>4.603435065565394</v>
      </c>
      <c r="AX155" s="16">
        <f>STDEVP(F$6:F156)</f>
        <v>4.66941427527448</v>
      </c>
      <c r="AY155" s="16">
        <f>STDEVP(G$6:G156)</f>
        <v>3.8522900449489392</v>
      </c>
      <c r="AZ155" s="16">
        <f>STDEVP(H$6:H156)</f>
        <v>4.942731547366856</v>
      </c>
      <c r="BA155" s="16">
        <f>STDEVP(I$6:I156)</f>
        <v>0</v>
      </c>
      <c r="BB155" s="16">
        <f>STDEVP(J$6:J156)</f>
        <v>0</v>
      </c>
      <c r="BC155" s="16">
        <f>STDEVP(K$6:K156)</f>
        <v>33.97827961819176</v>
      </c>
      <c r="BE155" s="39">
        <f t="shared" si="45"/>
        <v>96</v>
      </c>
      <c r="BF155" s="39">
        <f t="shared" si="46"/>
        <v>9</v>
      </c>
      <c r="BG155" s="39">
        <f t="shared" si="47"/>
        <v>23</v>
      </c>
      <c r="BH155" s="39">
        <f t="shared" si="48"/>
        <v>10</v>
      </c>
      <c r="BI155" s="39">
        <f t="shared" si="49"/>
        <v>6</v>
      </c>
      <c r="BJ155" s="39">
        <f t="shared" si="50"/>
        <v>6</v>
      </c>
    </row>
    <row r="156" spans="2:62" ht="14.25">
      <c r="B156" s="3">
        <f>'原始数据表'!B156</f>
        <v>0</v>
      </c>
      <c r="C156" s="3">
        <f>'原始数据表'!C156</f>
        <v>0</v>
      </c>
      <c r="D156" s="3">
        <f>'原始数据表'!D156</f>
        <v>0</v>
      </c>
      <c r="E156" s="3">
        <f>'原始数据表'!E156</f>
        <v>0</v>
      </c>
      <c r="F156" s="3">
        <f>'原始数据表'!F156</f>
        <v>0</v>
      </c>
      <c r="G156" s="3">
        <f>'原始数据表'!G156</f>
        <v>0</v>
      </c>
      <c r="H156" s="3">
        <f>'原始数据表'!H156</f>
        <v>0</v>
      </c>
      <c r="I156" s="3">
        <f>'原始数据表'!I156</f>
        <v>0</v>
      </c>
      <c r="J156" s="3">
        <f>'原始数据表'!J156</f>
        <v>0</v>
      </c>
      <c r="K156" s="3">
        <f t="shared" si="34"/>
        <v>0</v>
      </c>
      <c r="L156">
        <v>151</v>
      </c>
      <c r="M156" t="e">
        <f ca="1" t="shared" si="35"/>
        <v>#VALUE!</v>
      </c>
      <c r="N156" t="e">
        <f ca="1" t="shared" si="36"/>
        <v>#VALUE!</v>
      </c>
      <c r="O156" t="e">
        <f ca="1" t="shared" si="37"/>
        <v>#VALUE!</v>
      </c>
      <c r="P156" t="e">
        <f ca="1" t="shared" si="38"/>
        <v>#VALUE!</v>
      </c>
      <c r="Q156" t="e">
        <f ca="1" t="shared" si="39"/>
        <v>#VALUE!</v>
      </c>
      <c r="R156" t="e">
        <f ca="1" t="shared" si="40"/>
        <v>#VALUE!</v>
      </c>
      <c r="S156" t="e">
        <f ca="1" t="shared" si="41"/>
        <v>#VALUE!</v>
      </c>
      <c r="T156" t="e">
        <f ca="1" t="shared" si="42"/>
        <v>#VALUE!</v>
      </c>
      <c r="U156" t="e">
        <f ca="1" t="shared" si="43"/>
        <v>#VALUE!</v>
      </c>
      <c r="V156" t="e">
        <f ca="1" t="shared" si="44"/>
        <v>#VALUE!</v>
      </c>
      <c r="X156">
        <f>AVERAGE(B$6:B157)</f>
        <v>4.230263157894737</v>
      </c>
      <c r="Y156">
        <f>AVERAGE(C$6:C157)</f>
        <v>5.3618421052631575</v>
      </c>
      <c r="Z156">
        <f>AVERAGE(D$6:D157)</f>
        <v>3.3157894736842106</v>
      </c>
      <c r="AA156">
        <f>AVERAGE(E$6:E157)</f>
        <v>3.223684210526316</v>
      </c>
      <c r="AB156">
        <f>AVERAGE(F$6:F157)</f>
        <v>3.2565789473684212</v>
      </c>
      <c r="AC156">
        <f>AVERAGE(G$6:G157)</f>
        <v>2.8157894736842106</v>
      </c>
      <c r="AD156">
        <f>AVERAGE(H$6:H157)</f>
        <v>3.5460526315789473</v>
      </c>
      <c r="AE156">
        <f>AVERAGE(I$6:I157)</f>
        <v>0</v>
      </c>
      <c r="AF156">
        <f>AVERAGE(J$6:J157)</f>
        <v>0</v>
      </c>
      <c r="AG156">
        <f>AVERAGE(K$6:K157)</f>
        <v>25.75</v>
      </c>
      <c r="AI156" t="e">
        <f>AVERAGE(M$6:M157)</f>
        <v>#VALUE!</v>
      </c>
      <c r="AJ156" t="e">
        <f>AVERAGE(N$6:N157)</f>
        <v>#VALUE!</v>
      </c>
      <c r="AK156" t="e">
        <f>AVERAGE(O$6:O157)</f>
        <v>#VALUE!</v>
      </c>
      <c r="AL156" t="e">
        <f>AVERAGE(P$6:P157)</f>
        <v>#VALUE!</v>
      </c>
      <c r="AM156" t="e">
        <f>AVERAGE(Q$6:Q157)</f>
        <v>#VALUE!</v>
      </c>
      <c r="AN156" t="e">
        <f>AVERAGE(R$6:R157)</f>
        <v>#VALUE!</v>
      </c>
      <c r="AO156" t="e">
        <f>AVERAGE(S$6:S157)</f>
        <v>#VALUE!</v>
      </c>
      <c r="AP156" t="e">
        <f>AVERAGE(T$6:T157)</f>
        <v>#VALUE!</v>
      </c>
      <c r="AQ156" t="e">
        <f>AVERAGE(U$6:U157)</f>
        <v>#VALUE!</v>
      </c>
      <c r="AR156" t="e">
        <f>AVERAGE(V$6:V157)</f>
        <v>#VALUE!</v>
      </c>
      <c r="AT156" s="16">
        <f>STDEVP(B$6:B157)</f>
        <v>5.750824191202192</v>
      </c>
      <c r="AU156" s="16">
        <f>STDEVP(C$6:C157)</f>
        <v>7.230736060393109</v>
      </c>
      <c r="AV156" s="16">
        <f>STDEVP(D$6:D157)</f>
        <v>4.491836238976654</v>
      </c>
      <c r="AW156" s="16">
        <f>STDEVP(E$6:E157)</f>
        <v>4.595760873407163</v>
      </c>
      <c r="AX156" s="16">
        <f>STDEVP(F$6:F157)</f>
        <v>4.6615683922201825</v>
      </c>
      <c r="AY156" s="16">
        <f>STDEVP(G$6:G157)</f>
        <v>3.84642871380915</v>
      </c>
      <c r="AZ156" s="16">
        <f>STDEVP(H$6:H157)</f>
        <v>4.934890304051286</v>
      </c>
      <c r="BA156" s="16">
        <f>STDEVP(I$6:I157)</f>
        <v>0</v>
      </c>
      <c r="BB156" s="16">
        <f>STDEVP(J$6:J157)</f>
        <v>0</v>
      </c>
      <c r="BC156" s="16">
        <f>STDEVP(K$6:K157)</f>
        <v>33.931093099801075</v>
      </c>
      <c r="BE156" s="39">
        <f t="shared" si="45"/>
        <v>97</v>
      </c>
      <c r="BF156" s="39">
        <f t="shared" si="46"/>
        <v>9</v>
      </c>
      <c r="BG156" s="39">
        <f t="shared" si="47"/>
        <v>23</v>
      </c>
      <c r="BH156" s="39">
        <f t="shared" si="48"/>
        <v>10</v>
      </c>
      <c r="BI156" s="39">
        <f t="shared" si="49"/>
        <v>6</v>
      </c>
      <c r="BJ156" s="39">
        <f t="shared" si="50"/>
        <v>6</v>
      </c>
    </row>
    <row r="157" spans="2:62" ht="14.25">
      <c r="B157" s="3">
        <f>'原始数据表'!B157</f>
        <v>0</v>
      </c>
      <c r="C157" s="3">
        <f>'原始数据表'!C157</f>
        <v>0</v>
      </c>
      <c r="D157" s="3">
        <f>'原始数据表'!D157</f>
        <v>0</v>
      </c>
      <c r="E157" s="3">
        <f>'原始数据表'!E157</f>
        <v>0</v>
      </c>
      <c r="F157" s="3">
        <f>'原始数据表'!F157</f>
        <v>0</v>
      </c>
      <c r="G157" s="3">
        <f>'原始数据表'!G157</f>
        <v>0</v>
      </c>
      <c r="H157" s="3">
        <f>'原始数据表'!H157</f>
        <v>0</v>
      </c>
      <c r="I157" s="3">
        <f>'原始数据表'!I157</f>
        <v>0</v>
      </c>
      <c r="J157" s="3">
        <f>'原始数据表'!J157</f>
        <v>0</v>
      </c>
      <c r="K157" s="3">
        <f t="shared" si="34"/>
        <v>0</v>
      </c>
      <c r="L157">
        <v>152</v>
      </c>
      <c r="M157" t="e">
        <f ca="1" t="shared" si="35"/>
        <v>#VALUE!</v>
      </c>
      <c r="N157" t="e">
        <f ca="1" t="shared" si="36"/>
        <v>#VALUE!</v>
      </c>
      <c r="O157" t="e">
        <f ca="1" t="shared" si="37"/>
        <v>#VALUE!</v>
      </c>
      <c r="P157" t="e">
        <f ca="1" t="shared" si="38"/>
        <v>#VALUE!</v>
      </c>
      <c r="Q157" t="e">
        <f ca="1" t="shared" si="39"/>
        <v>#VALUE!</v>
      </c>
      <c r="R157" t="e">
        <f ca="1" t="shared" si="40"/>
        <v>#VALUE!</v>
      </c>
      <c r="S157" t="e">
        <f ca="1" t="shared" si="41"/>
        <v>#VALUE!</v>
      </c>
      <c r="T157" t="e">
        <f ca="1" t="shared" si="42"/>
        <v>#VALUE!</v>
      </c>
      <c r="U157" t="e">
        <f ca="1" t="shared" si="43"/>
        <v>#VALUE!</v>
      </c>
      <c r="V157" t="e">
        <f ca="1" t="shared" si="44"/>
        <v>#VALUE!</v>
      </c>
      <c r="X157">
        <f>AVERAGE(B$6:B158)</f>
        <v>4.2026143790849675</v>
      </c>
      <c r="Y157">
        <f>AVERAGE(C$6:C158)</f>
        <v>5.326797385620915</v>
      </c>
      <c r="Z157">
        <f>AVERAGE(D$6:D158)</f>
        <v>3.2941176470588234</v>
      </c>
      <c r="AA157">
        <f>AVERAGE(E$6:E158)</f>
        <v>3.2026143790849675</v>
      </c>
      <c r="AB157">
        <f>AVERAGE(F$6:F158)</f>
        <v>3.235294117647059</v>
      </c>
      <c r="AC157">
        <f>AVERAGE(G$6:G158)</f>
        <v>2.7973856209150325</v>
      </c>
      <c r="AD157">
        <f>AVERAGE(H$6:H158)</f>
        <v>3.522875816993464</v>
      </c>
      <c r="AE157">
        <f>AVERAGE(I$6:I158)</f>
        <v>0</v>
      </c>
      <c r="AF157">
        <f>AVERAGE(J$6:J158)</f>
        <v>0</v>
      </c>
      <c r="AG157">
        <f>AVERAGE(K$6:K158)</f>
        <v>25.58169934640523</v>
      </c>
      <c r="AI157" t="e">
        <f>AVERAGE(M$6:M158)</f>
        <v>#VALUE!</v>
      </c>
      <c r="AJ157" t="e">
        <f>AVERAGE(N$6:N158)</f>
        <v>#VALUE!</v>
      </c>
      <c r="AK157" t="e">
        <f>AVERAGE(O$6:O158)</f>
        <v>#VALUE!</v>
      </c>
      <c r="AL157" t="e">
        <f>AVERAGE(P$6:P158)</f>
        <v>#VALUE!</v>
      </c>
      <c r="AM157" t="e">
        <f>AVERAGE(Q$6:Q158)</f>
        <v>#VALUE!</v>
      </c>
      <c r="AN157" t="e">
        <f>AVERAGE(R$6:R158)</f>
        <v>#VALUE!</v>
      </c>
      <c r="AO157" t="e">
        <f>AVERAGE(S$6:S158)</f>
        <v>#VALUE!</v>
      </c>
      <c r="AP157" t="e">
        <f>AVERAGE(T$6:T158)</f>
        <v>#VALUE!</v>
      </c>
      <c r="AQ157" t="e">
        <f>AVERAGE(U$6:U158)</f>
        <v>#VALUE!</v>
      </c>
      <c r="AR157" t="e">
        <f>AVERAGE(V$6:V158)</f>
        <v>#VALUE!</v>
      </c>
      <c r="AT157" s="16">
        <f>STDEVP(B$6:B158)</f>
        <v>5.742126723506967</v>
      </c>
      <c r="AU157" s="16">
        <f>STDEVP(C$6:C158)</f>
        <v>7.220006758057667</v>
      </c>
      <c r="AV157" s="16">
        <f>STDEVP(D$6:D158)</f>
        <v>4.48509857068644</v>
      </c>
      <c r="AW157" s="16">
        <f>STDEVP(E$6:E158)</f>
        <v>4.588077013451482</v>
      </c>
      <c r="AX157" s="16">
        <f>STDEVP(F$6:F158)</f>
        <v>4.6537141058357125</v>
      </c>
      <c r="AY157" s="16">
        <f>STDEVP(G$6:G158)</f>
        <v>3.8405464567676604</v>
      </c>
      <c r="AZ157" s="16">
        <f>STDEVP(H$6:H158)</f>
        <v>4.927029580573528</v>
      </c>
      <c r="BA157" s="16">
        <f>STDEVP(I$6:I158)</f>
        <v>0</v>
      </c>
      <c r="BB157" s="16">
        <f>STDEVP(J$6:J158)</f>
        <v>0</v>
      </c>
      <c r="BC157" s="16">
        <f>STDEVP(K$6:K158)</f>
        <v>33.883617492338736</v>
      </c>
      <c r="BE157" s="39">
        <f t="shared" si="45"/>
        <v>98</v>
      </c>
      <c r="BF157" s="39">
        <f t="shared" si="46"/>
        <v>9</v>
      </c>
      <c r="BG157" s="39">
        <f t="shared" si="47"/>
        <v>23</v>
      </c>
      <c r="BH157" s="39">
        <f t="shared" si="48"/>
        <v>10</v>
      </c>
      <c r="BI157" s="39">
        <f t="shared" si="49"/>
        <v>6</v>
      </c>
      <c r="BJ157" s="39">
        <f t="shared" si="50"/>
        <v>6</v>
      </c>
    </row>
    <row r="158" spans="2:62" ht="14.25">
      <c r="B158" s="3">
        <f>'原始数据表'!B158</f>
        <v>0</v>
      </c>
      <c r="C158" s="3">
        <f>'原始数据表'!C158</f>
        <v>0</v>
      </c>
      <c r="D158" s="3">
        <f>'原始数据表'!D158</f>
        <v>0</v>
      </c>
      <c r="E158" s="3">
        <f>'原始数据表'!E158</f>
        <v>0</v>
      </c>
      <c r="F158" s="3">
        <f>'原始数据表'!F158</f>
        <v>0</v>
      </c>
      <c r="G158" s="3">
        <f>'原始数据表'!G158</f>
        <v>0</v>
      </c>
      <c r="H158" s="3">
        <f>'原始数据表'!H158</f>
        <v>0</v>
      </c>
      <c r="I158" s="3">
        <f>'原始数据表'!I158</f>
        <v>0</v>
      </c>
      <c r="J158" s="3">
        <f>'原始数据表'!J158</f>
        <v>0</v>
      </c>
      <c r="K158" s="3">
        <f t="shared" si="34"/>
        <v>0</v>
      </c>
      <c r="L158">
        <v>153</v>
      </c>
      <c r="M158" t="e">
        <f ca="1" t="shared" si="35"/>
        <v>#VALUE!</v>
      </c>
      <c r="N158" t="e">
        <f ca="1" t="shared" si="36"/>
        <v>#VALUE!</v>
      </c>
      <c r="O158" t="e">
        <f ca="1" t="shared" si="37"/>
        <v>#VALUE!</v>
      </c>
      <c r="P158" t="e">
        <f ca="1" t="shared" si="38"/>
        <v>#VALUE!</v>
      </c>
      <c r="Q158" t="e">
        <f ca="1" t="shared" si="39"/>
        <v>#VALUE!</v>
      </c>
      <c r="R158" t="e">
        <f ca="1" t="shared" si="40"/>
        <v>#VALUE!</v>
      </c>
      <c r="S158" t="e">
        <f ca="1" t="shared" si="41"/>
        <v>#VALUE!</v>
      </c>
      <c r="T158" t="e">
        <f ca="1" t="shared" si="42"/>
        <v>#VALUE!</v>
      </c>
      <c r="U158" t="e">
        <f ca="1" t="shared" si="43"/>
        <v>#VALUE!</v>
      </c>
      <c r="V158" t="e">
        <f ca="1" t="shared" si="44"/>
        <v>#VALUE!</v>
      </c>
      <c r="X158">
        <f>AVERAGE(B$6:B159)</f>
        <v>4.175324675324675</v>
      </c>
      <c r="Y158">
        <f>AVERAGE(C$6:C159)</f>
        <v>5.292207792207792</v>
      </c>
      <c r="Z158">
        <f>AVERAGE(D$6:D159)</f>
        <v>3.272727272727273</v>
      </c>
      <c r="AA158">
        <f>AVERAGE(E$6:E159)</f>
        <v>3.1818181818181817</v>
      </c>
      <c r="AB158">
        <f>AVERAGE(F$6:F159)</f>
        <v>3.2142857142857144</v>
      </c>
      <c r="AC158">
        <f>AVERAGE(G$6:G159)</f>
        <v>2.779220779220779</v>
      </c>
      <c r="AD158">
        <f>AVERAGE(H$6:H159)</f>
        <v>3.5</v>
      </c>
      <c r="AE158">
        <f>AVERAGE(I$6:I159)</f>
        <v>0</v>
      </c>
      <c r="AF158">
        <f>AVERAGE(J$6:J159)</f>
        <v>0</v>
      </c>
      <c r="AG158">
        <f>AVERAGE(K$6:K159)</f>
        <v>25.415584415584416</v>
      </c>
      <c r="AI158" t="e">
        <f>AVERAGE(M$6:M159)</f>
        <v>#VALUE!</v>
      </c>
      <c r="AJ158" t="e">
        <f>AVERAGE(N$6:N159)</f>
        <v>#VALUE!</v>
      </c>
      <c r="AK158" t="e">
        <f>AVERAGE(O$6:O159)</f>
        <v>#VALUE!</v>
      </c>
      <c r="AL158" t="e">
        <f>AVERAGE(P$6:P159)</f>
        <v>#VALUE!</v>
      </c>
      <c r="AM158" t="e">
        <f>AVERAGE(Q$6:Q159)</f>
        <v>#VALUE!</v>
      </c>
      <c r="AN158" t="e">
        <f>AVERAGE(R$6:R159)</f>
        <v>#VALUE!</v>
      </c>
      <c r="AO158" t="e">
        <f>AVERAGE(S$6:S159)</f>
        <v>#VALUE!</v>
      </c>
      <c r="AP158" t="e">
        <f>AVERAGE(T$6:T159)</f>
        <v>#VALUE!</v>
      </c>
      <c r="AQ158" t="e">
        <f>AVERAGE(U$6:U159)</f>
        <v>#VALUE!</v>
      </c>
      <c r="AR158" t="e">
        <f>AVERAGE(V$6:V159)</f>
        <v>#VALUE!</v>
      </c>
      <c r="AT158" s="16">
        <f>STDEVP(B$6:B159)</f>
        <v>5.733398526251223</v>
      </c>
      <c r="AU158" s="16">
        <f>STDEVP(C$6:C159)</f>
        <v>7.209234090013627</v>
      </c>
      <c r="AV158" s="16">
        <f>STDEVP(D$6:D159)</f>
        <v>4.478335624378869</v>
      </c>
      <c r="AW158" s="16">
        <f>STDEVP(E$6:E159)</f>
        <v>4.5803852634628175</v>
      </c>
      <c r="AX158" s="16">
        <f>STDEVP(F$6:F159)</f>
        <v>4.645853179182828</v>
      </c>
      <c r="AY158" s="16">
        <f>STDEVP(G$6:G159)</f>
        <v>3.8346451320713983</v>
      </c>
      <c r="AZ158" s="16">
        <f>STDEVP(H$6:H159)</f>
        <v>4.919151547579313</v>
      </c>
      <c r="BA158" s="16">
        <f>STDEVP(I$6:I159)</f>
        <v>0</v>
      </c>
      <c r="BB158" s="16">
        <f>STDEVP(J$6:J159)</f>
        <v>0</v>
      </c>
      <c r="BC158" s="16">
        <f>STDEVP(K$6:K159)</f>
        <v>33.835872245776144</v>
      </c>
      <c r="BE158" s="39">
        <f t="shared" si="45"/>
        <v>99</v>
      </c>
      <c r="BF158" s="39">
        <f t="shared" si="46"/>
        <v>9</v>
      </c>
      <c r="BG158" s="39">
        <f t="shared" si="47"/>
        <v>23</v>
      </c>
      <c r="BH158" s="39">
        <f t="shared" si="48"/>
        <v>10</v>
      </c>
      <c r="BI158" s="39">
        <f t="shared" si="49"/>
        <v>6</v>
      </c>
      <c r="BJ158" s="39">
        <f t="shared" si="50"/>
        <v>6</v>
      </c>
    </row>
    <row r="159" spans="2:62" ht="14.25">
      <c r="B159" s="3">
        <f>'原始数据表'!B159</f>
        <v>0</v>
      </c>
      <c r="C159" s="3">
        <f>'原始数据表'!C159</f>
        <v>0</v>
      </c>
      <c r="D159" s="3">
        <f>'原始数据表'!D159</f>
        <v>0</v>
      </c>
      <c r="E159" s="3">
        <f>'原始数据表'!E159</f>
        <v>0</v>
      </c>
      <c r="F159" s="3">
        <f>'原始数据表'!F159</f>
        <v>0</v>
      </c>
      <c r="G159" s="3">
        <f>'原始数据表'!G159</f>
        <v>0</v>
      </c>
      <c r="H159" s="3">
        <f>'原始数据表'!H159</f>
        <v>0</v>
      </c>
      <c r="I159" s="3">
        <f>'原始数据表'!I159</f>
        <v>0</v>
      </c>
      <c r="J159" s="3">
        <f>'原始数据表'!J159</f>
        <v>0</v>
      </c>
      <c r="K159" s="3">
        <f t="shared" si="34"/>
        <v>0</v>
      </c>
      <c r="L159">
        <v>154</v>
      </c>
      <c r="M159" t="e">
        <f ca="1" t="shared" si="35"/>
        <v>#VALUE!</v>
      </c>
      <c r="N159" t="e">
        <f ca="1" t="shared" si="36"/>
        <v>#VALUE!</v>
      </c>
      <c r="O159" t="e">
        <f ca="1" t="shared" si="37"/>
        <v>#VALUE!</v>
      </c>
      <c r="P159" t="e">
        <f ca="1" t="shared" si="38"/>
        <v>#VALUE!</v>
      </c>
      <c r="Q159" t="e">
        <f ca="1" t="shared" si="39"/>
        <v>#VALUE!</v>
      </c>
      <c r="R159" t="e">
        <f ca="1" t="shared" si="40"/>
        <v>#VALUE!</v>
      </c>
      <c r="S159" t="e">
        <f ca="1" t="shared" si="41"/>
        <v>#VALUE!</v>
      </c>
      <c r="T159" t="e">
        <f ca="1" t="shared" si="42"/>
        <v>#VALUE!</v>
      </c>
      <c r="U159" t="e">
        <f ca="1" t="shared" si="43"/>
        <v>#VALUE!</v>
      </c>
      <c r="V159" t="e">
        <f ca="1" t="shared" si="44"/>
        <v>#VALUE!</v>
      </c>
      <c r="X159">
        <f>AVERAGE(B$6:B160)</f>
        <v>4.148387096774194</v>
      </c>
      <c r="Y159">
        <f>AVERAGE(C$6:C160)</f>
        <v>5.258064516129032</v>
      </c>
      <c r="Z159">
        <f>AVERAGE(D$6:D160)</f>
        <v>3.2516129032258063</v>
      </c>
      <c r="AA159">
        <f>AVERAGE(E$6:E160)</f>
        <v>3.161290322580645</v>
      </c>
      <c r="AB159">
        <f>AVERAGE(F$6:F160)</f>
        <v>3.193548387096774</v>
      </c>
      <c r="AC159">
        <f>AVERAGE(G$6:G160)</f>
        <v>2.761290322580645</v>
      </c>
      <c r="AD159">
        <f>AVERAGE(H$6:H160)</f>
        <v>3.47741935483871</v>
      </c>
      <c r="AE159">
        <f>AVERAGE(I$6:I160)</f>
        <v>0</v>
      </c>
      <c r="AF159">
        <f>AVERAGE(J$6:J160)</f>
        <v>0</v>
      </c>
      <c r="AG159">
        <f>AVERAGE(K$6:K160)</f>
        <v>25.251612903225805</v>
      </c>
      <c r="AI159" t="e">
        <f>AVERAGE(M$6:M160)</f>
        <v>#VALUE!</v>
      </c>
      <c r="AJ159" t="e">
        <f>AVERAGE(N$6:N160)</f>
        <v>#VALUE!</v>
      </c>
      <c r="AK159" t="e">
        <f>AVERAGE(O$6:O160)</f>
        <v>#VALUE!</v>
      </c>
      <c r="AL159" t="e">
        <f>AVERAGE(P$6:P160)</f>
        <v>#VALUE!</v>
      </c>
      <c r="AM159" t="e">
        <f>AVERAGE(Q$6:Q160)</f>
        <v>#VALUE!</v>
      </c>
      <c r="AN159" t="e">
        <f>AVERAGE(R$6:R160)</f>
        <v>#VALUE!</v>
      </c>
      <c r="AO159" t="e">
        <f>AVERAGE(S$6:S160)</f>
        <v>#VALUE!</v>
      </c>
      <c r="AP159" t="e">
        <f>AVERAGE(T$6:T160)</f>
        <v>#VALUE!</v>
      </c>
      <c r="AQ159" t="e">
        <f>AVERAGE(U$6:U160)</f>
        <v>#VALUE!</v>
      </c>
      <c r="AR159" t="e">
        <f>AVERAGE(V$6:V160)</f>
        <v>#VALUE!</v>
      </c>
      <c r="AT159" s="16">
        <f>STDEVP(B$6:B160)</f>
        <v>5.724642316914456</v>
      </c>
      <c r="AU159" s="16">
        <f>STDEVP(C$6:C160)</f>
        <v>7.198421609857054</v>
      </c>
      <c r="AV159" s="16">
        <f>STDEVP(D$6:D160)</f>
        <v>4.471549559499404</v>
      </c>
      <c r="AW159" s="16">
        <f>STDEVP(E$6:E160)</f>
        <v>4.572687317410799</v>
      </c>
      <c r="AX159" s="16">
        <f>STDEVP(F$6:F160)</f>
        <v>4.637987291770691</v>
      </c>
      <c r="AY159" s="16">
        <f>STDEVP(G$6:G160)</f>
        <v>3.828726514412385</v>
      </c>
      <c r="AZ159" s="16">
        <f>STDEVP(H$6:H160)</f>
        <v>4.911258276287207</v>
      </c>
      <c r="BA159" s="16">
        <f>STDEVP(I$6:I160)</f>
        <v>0</v>
      </c>
      <c r="BB159" s="16">
        <f>STDEVP(J$6:J160)</f>
        <v>0</v>
      </c>
      <c r="BC159" s="16">
        <f>STDEVP(K$6:K160)</f>
        <v>33.787875960389584</v>
      </c>
      <c r="BE159" s="39">
        <f t="shared" si="45"/>
        <v>100</v>
      </c>
      <c r="BF159" s="39">
        <f t="shared" si="46"/>
        <v>9</v>
      </c>
      <c r="BG159" s="39">
        <f t="shared" si="47"/>
        <v>23</v>
      </c>
      <c r="BH159" s="39">
        <f t="shared" si="48"/>
        <v>10</v>
      </c>
      <c r="BI159" s="39">
        <f t="shared" si="49"/>
        <v>6</v>
      </c>
      <c r="BJ159" s="39">
        <f t="shared" si="50"/>
        <v>6</v>
      </c>
    </row>
    <row r="160" spans="2:62" ht="14.25">
      <c r="B160" s="3">
        <f>'原始数据表'!B160</f>
        <v>0</v>
      </c>
      <c r="C160" s="3">
        <f>'原始数据表'!C160</f>
        <v>0</v>
      </c>
      <c r="D160" s="3">
        <f>'原始数据表'!D160</f>
        <v>0</v>
      </c>
      <c r="E160" s="3">
        <f>'原始数据表'!E160</f>
        <v>0</v>
      </c>
      <c r="F160" s="3">
        <f>'原始数据表'!F160</f>
        <v>0</v>
      </c>
      <c r="G160" s="3">
        <f>'原始数据表'!G160</f>
        <v>0</v>
      </c>
      <c r="H160" s="3">
        <f>'原始数据表'!H160</f>
        <v>0</v>
      </c>
      <c r="I160" s="3">
        <f>'原始数据表'!I160</f>
        <v>0</v>
      </c>
      <c r="J160" s="3">
        <f>'原始数据表'!J160</f>
        <v>0</v>
      </c>
      <c r="K160" s="3">
        <f t="shared" si="34"/>
        <v>0</v>
      </c>
      <c r="L160">
        <v>155</v>
      </c>
      <c r="M160" t="e">
        <f ca="1" t="shared" si="35"/>
        <v>#VALUE!</v>
      </c>
      <c r="N160" t="e">
        <f ca="1" t="shared" si="36"/>
        <v>#VALUE!</v>
      </c>
      <c r="O160" t="e">
        <f ca="1" t="shared" si="37"/>
        <v>#VALUE!</v>
      </c>
      <c r="P160" t="e">
        <f ca="1" t="shared" si="38"/>
        <v>#VALUE!</v>
      </c>
      <c r="Q160" t="e">
        <f ca="1" t="shared" si="39"/>
        <v>#VALUE!</v>
      </c>
      <c r="R160" t="e">
        <f ca="1" t="shared" si="40"/>
        <v>#VALUE!</v>
      </c>
      <c r="S160" t="e">
        <f ca="1" t="shared" si="41"/>
        <v>#VALUE!</v>
      </c>
      <c r="T160" t="e">
        <f ca="1" t="shared" si="42"/>
        <v>#VALUE!</v>
      </c>
      <c r="U160" t="e">
        <f ca="1" t="shared" si="43"/>
        <v>#VALUE!</v>
      </c>
      <c r="V160" t="e">
        <f ca="1" t="shared" si="44"/>
        <v>#VALUE!</v>
      </c>
      <c r="X160">
        <f>AVERAGE(B$6:B161)</f>
        <v>4.121794871794871</v>
      </c>
      <c r="Y160">
        <f>AVERAGE(C$6:C161)</f>
        <v>5.2243589743589745</v>
      </c>
      <c r="Z160">
        <f>AVERAGE(D$6:D161)</f>
        <v>3.230769230769231</v>
      </c>
      <c r="AA160">
        <f>AVERAGE(E$6:E161)</f>
        <v>3.141025641025641</v>
      </c>
      <c r="AB160">
        <f>AVERAGE(F$6:F161)</f>
        <v>3.173076923076923</v>
      </c>
      <c r="AC160">
        <f>AVERAGE(G$6:G161)</f>
        <v>2.7435897435897436</v>
      </c>
      <c r="AD160">
        <f>AVERAGE(H$6:H161)</f>
        <v>3.4551282051282053</v>
      </c>
      <c r="AE160">
        <f>AVERAGE(I$6:I161)</f>
        <v>0</v>
      </c>
      <c r="AF160">
        <f>AVERAGE(J$6:J161)</f>
        <v>0</v>
      </c>
      <c r="AG160">
        <f>AVERAGE(K$6:K161)</f>
        <v>25.08974358974359</v>
      </c>
      <c r="AI160" t="e">
        <f>AVERAGE(M$6:M161)</f>
        <v>#VALUE!</v>
      </c>
      <c r="AJ160" t="e">
        <f>AVERAGE(N$6:N161)</f>
        <v>#VALUE!</v>
      </c>
      <c r="AK160" t="e">
        <f>AVERAGE(O$6:O161)</f>
        <v>#VALUE!</v>
      </c>
      <c r="AL160" t="e">
        <f>AVERAGE(P$6:P161)</f>
        <v>#VALUE!</v>
      </c>
      <c r="AM160" t="e">
        <f>AVERAGE(Q$6:Q161)</f>
        <v>#VALUE!</v>
      </c>
      <c r="AN160" t="e">
        <f>AVERAGE(R$6:R161)</f>
        <v>#VALUE!</v>
      </c>
      <c r="AO160" t="e">
        <f>AVERAGE(S$6:S161)</f>
        <v>#VALUE!</v>
      </c>
      <c r="AP160" t="e">
        <f>AVERAGE(T$6:T161)</f>
        <v>#VALUE!</v>
      </c>
      <c r="AQ160" t="e">
        <f>AVERAGE(U$6:U161)</f>
        <v>#VALUE!</v>
      </c>
      <c r="AR160" t="e">
        <f>AVERAGE(V$6:V161)</f>
        <v>#VALUE!</v>
      </c>
      <c r="AT160" s="16">
        <f>STDEVP(B$6:B161)</f>
        <v>5.715860691540856</v>
      </c>
      <c r="AU160" s="16">
        <f>STDEVP(C$6:C161)</f>
        <v>7.187572713521794</v>
      </c>
      <c r="AV160" s="16">
        <f>STDEVP(D$6:D161)</f>
        <v>4.464742439302593</v>
      </c>
      <c r="AW160" s="16">
        <f>STDEVP(E$6:E161)</f>
        <v>4.564984789410329</v>
      </c>
      <c r="AX160" s="16">
        <f>STDEVP(F$6:F161)</f>
        <v>4.63011804348949</v>
      </c>
      <c r="AY160" s="16">
        <f>STDEVP(G$6:G161)</f>
        <v>3.8227922988170318</v>
      </c>
      <c r="AZ160" s="16">
        <f>STDEVP(H$6:H161)</f>
        <v>4.903351743134158</v>
      </c>
      <c r="BA160" s="16">
        <f>STDEVP(I$6:I161)</f>
        <v>0</v>
      </c>
      <c r="BB160" s="16">
        <f>STDEVP(J$6:J161)</f>
        <v>0</v>
      </c>
      <c r="BC160" s="16">
        <f>STDEVP(K$6:K161)</f>
        <v>33.73964642612449</v>
      </c>
      <c r="BE160" s="39">
        <f t="shared" si="45"/>
        <v>101</v>
      </c>
      <c r="BF160" s="39">
        <f t="shared" si="46"/>
        <v>9</v>
      </c>
      <c r="BG160" s="39">
        <f t="shared" si="47"/>
        <v>23</v>
      </c>
      <c r="BH160" s="39">
        <f t="shared" si="48"/>
        <v>10</v>
      </c>
      <c r="BI160" s="39">
        <f t="shared" si="49"/>
        <v>6</v>
      </c>
      <c r="BJ160" s="39">
        <f t="shared" si="50"/>
        <v>6</v>
      </c>
    </row>
    <row r="161" spans="2:62" ht="14.25">
      <c r="B161" s="3">
        <f>'原始数据表'!B161</f>
        <v>0</v>
      </c>
      <c r="C161" s="3">
        <f>'原始数据表'!C161</f>
        <v>0</v>
      </c>
      <c r="D161" s="3">
        <f>'原始数据表'!D161</f>
        <v>0</v>
      </c>
      <c r="E161" s="3">
        <f>'原始数据表'!E161</f>
        <v>0</v>
      </c>
      <c r="F161" s="3">
        <f>'原始数据表'!F161</f>
        <v>0</v>
      </c>
      <c r="G161" s="3">
        <f>'原始数据表'!G161</f>
        <v>0</v>
      </c>
      <c r="H161" s="3">
        <f>'原始数据表'!H161</f>
        <v>0</v>
      </c>
      <c r="I161" s="3">
        <f>'原始数据表'!I161</f>
        <v>0</v>
      </c>
      <c r="J161" s="3">
        <f>'原始数据表'!J161</f>
        <v>0</v>
      </c>
      <c r="K161" s="3">
        <f t="shared" si="34"/>
        <v>0</v>
      </c>
      <c r="L161">
        <v>156</v>
      </c>
      <c r="M161" t="e">
        <f ca="1" t="shared" si="35"/>
        <v>#VALUE!</v>
      </c>
      <c r="N161" t="e">
        <f ca="1" t="shared" si="36"/>
        <v>#VALUE!</v>
      </c>
      <c r="O161" t="e">
        <f ca="1" t="shared" si="37"/>
        <v>#VALUE!</v>
      </c>
      <c r="P161" t="e">
        <f ca="1" t="shared" si="38"/>
        <v>#VALUE!</v>
      </c>
      <c r="Q161" t="e">
        <f ca="1" t="shared" si="39"/>
        <v>#VALUE!</v>
      </c>
      <c r="R161" t="e">
        <f ca="1" t="shared" si="40"/>
        <v>#VALUE!</v>
      </c>
      <c r="S161" t="e">
        <f ca="1" t="shared" si="41"/>
        <v>#VALUE!</v>
      </c>
      <c r="T161" t="e">
        <f ca="1" t="shared" si="42"/>
        <v>#VALUE!</v>
      </c>
      <c r="U161" t="e">
        <f ca="1" t="shared" si="43"/>
        <v>#VALUE!</v>
      </c>
      <c r="V161" t="e">
        <f ca="1" t="shared" si="44"/>
        <v>#VALUE!</v>
      </c>
      <c r="X161">
        <f>AVERAGE(B$6:B162)</f>
        <v>4.095541401273885</v>
      </c>
      <c r="Y161">
        <f>AVERAGE(C$6:C162)</f>
        <v>5.191082802547771</v>
      </c>
      <c r="Z161">
        <f>AVERAGE(D$6:D162)</f>
        <v>3.210191082802548</v>
      </c>
      <c r="AA161">
        <f>AVERAGE(E$6:E162)</f>
        <v>3.121019108280255</v>
      </c>
      <c r="AB161">
        <f>AVERAGE(F$6:F162)</f>
        <v>3.1528662420382165</v>
      </c>
      <c r="AC161">
        <f>AVERAGE(G$6:G162)</f>
        <v>2.7261146496815285</v>
      </c>
      <c r="AD161">
        <f>AVERAGE(H$6:H162)</f>
        <v>3.43312101910828</v>
      </c>
      <c r="AE161">
        <f>AVERAGE(I$6:I162)</f>
        <v>0</v>
      </c>
      <c r="AF161">
        <f>AVERAGE(J$6:J162)</f>
        <v>0</v>
      </c>
      <c r="AG161">
        <f>AVERAGE(K$6:K162)</f>
        <v>24.929936305732483</v>
      </c>
      <c r="AI161" t="e">
        <f>AVERAGE(M$6:M162)</f>
        <v>#VALUE!</v>
      </c>
      <c r="AJ161" t="e">
        <f>AVERAGE(N$6:N162)</f>
        <v>#VALUE!</v>
      </c>
      <c r="AK161" t="e">
        <f>AVERAGE(O$6:O162)</f>
        <v>#VALUE!</v>
      </c>
      <c r="AL161" t="e">
        <f>AVERAGE(P$6:P162)</f>
        <v>#VALUE!</v>
      </c>
      <c r="AM161" t="e">
        <f>AVERAGE(Q$6:Q162)</f>
        <v>#VALUE!</v>
      </c>
      <c r="AN161" t="e">
        <f>AVERAGE(R$6:R162)</f>
        <v>#VALUE!</v>
      </c>
      <c r="AO161" t="e">
        <f>AVERAGE(S$6:S162)</f>
        <v>#VALUE!</v>
      </c>
      <c r="AP161" t="e">
        <f>AVERAGE(T$6:T162)</f>
        <v>#VALUE!</v>
      </c>
      <c r="AQ161" t="e">
        <f>AVERAGE(U$6:U162)</f>
        <v>#VALUE!</v>
      </c>
      <c r="AR161" t="e">
        <f>AVERAGE(V$6:V162)</f>
        <v>#VALUE!</v>
      </c>
      <c r="AT161" s="16">
        <f>STDEVP(B$6:B162)</f>
        <v>5.707056130356309</v>
      </c>
      <c r="AU161" s="16">
        <f>STDEVP(C$6:C162)</f>
        <v>7.176690646562372</v>
      </c>
      <c r="AV161" s="16">
        <f>STDEVP(D$6:D162)</f>
        <v>4.4579162352986845</v>
      </c>
      <c r="AW161" s="16">
        <f>STDEVP(E$6:E162)</f>
        <v>4.5572792174582535</v>
      </c>
      <c r="AX161" s="16">
        <f>STDEVP(F$6:F162)</f>
        <v>4.622246958340959</v>
      </c>
      <c r="AY161" s="16">
        <f>STDEVP(G$6:G162)</f>
        <v>3.816844104334333</v>
      </c>
      <c r="AZ161" s="16">
        <f>STDEVP(H$6:H162)</f>
        <v>4.895433834181075</v>
      </c>
      <c r="BA161" s="16">
        <f>STDEVP(I$6:I162)</f>
        <v>0</v>
      </c>
      <c r="BB161" s="16">
        <f>STDEVP(J$6:J162)</f>
        <v>0</v>
      </c>
      <c r="BC161" s="16">
        <f>STDEVP(K$6:K162)</f>
        <v>33.69120065991669</v>
      </c>
      <c r="BE161" s="39">
        <f t="shared" si="45"/>
        <v>102</v>
      </c>
      <c r="BF161" s="39">
        <f t="shared" si="46"/>
        <v>9</v>
      </c>
      <c r="BG161" s="39">
        <f t="shared" si="47"/>
        <v>23</v>
      </c>
      <c r="BH161" s="39">
        <f t="shared" si="48"/>
        <v>10</v>
      </c>
      <c r="BI161" s="39">
        <f t="shared" si="49"/>
        <v>6</v>
      </c>
      <c r="BJ161" s="39">
        <f t="shared" si="50"/>
        <v>6</v>
      </c>
    </row>
    <row r="162" spans="2:62" ht="14.25">
      <c r="B162" s="3">
        <f>'原始数据表'!B162</f>
        <v>0</v>
      </c>
      <c r="C162" s="3">
        <f>'原始数据表'!C162</f>
        <v>0</v>
      </c>
      <c r="D162" s="3">
        <f>'原始数据表'!D162</f>
        <v>0</v>
      </c>
      <c r="E162" s="3">
        <f>'原始数据表'!E162</f>
        <v>0</v>
      </c>
      <c r="F162" s="3">
        <f>'原始数据表'!F162</f>
        <v>0</v>
      </c>
      <c r="G162" s="3">
        <f>'原始数据表'!G162</f>
        <v>0</v>
      </c>
      <c r="H162" s="3">
        <f>'原始数据表'!H162</f>
        <v>0</v>
      </c>
      <c r="I162" s="3">
        <f>'原始数据表'!I162</f>
        <v>0</v>
      </c>
      <c r="J162" s="3">
        <f>'原始数据表'!J162</f>
        <v>0</v>
      </c>
      <c r="K162" s="3">
        <f t="shared" si="34"/>
        <v>0</v>
      </c>
      <c r="L162">
        <v>157</v>
      </c>
      <c r="M162" t="e">
        <f ca="1" t="shared" si="35"/>
        <v>#VALUE!</v>
      </c>
      <c r="N162" t="e">
        <f ca="1" t="shared" si="36"/>
        <v>#VALUE!</v>
      </c>
      <c r="O162" t="e">
        <f ca="1" t="shared" si="37"/>
        <v>#VALUE!</v>
      </c>
      <c r="P162" t="e">
        <f ca="1" t="shared" si="38"/>
        <v>#VALUE!</v>
      </c>
      <c r="Q162" t="e">
        <f ca="1" t="shared" si="39"/>
        <v>#VALUE!</v>
      </c>
      <c r="R162" t="e">
        <f ca="1" t="shared" si="40"/>
        <v>#VALUE!</v>
      </c>
      <c r="S162" t="e">
        <f ca="1" t="shared" si="41"/>
        <v>#VALUE!</v>
      </c>
      <c r="T162" t="e">
        <f ca="1" t="shared" si="42"/>
        <v>#VALUE!</v>
      </c>
      <c r="U162" t="e">
        <f ca="1" t="shared" si="43"/>
        <v>#VALUE!</v>
      </c>
      <c r="V162" t="e">
        <f ca="1" t="shared" si="44"/>
        <v>#VALUE!</v>
      </c>
      <c r="X162">
        <f>AVERAGE(B$6:B163)</f>
        <v>4.069620253164557</v>
      </c>
      <c r="Y162">
        <f>AVERAGE(C$6:C163)</f>
        <v>5.158227848101266</v>
      </c>
      <c r="Z162">
        <f>AVERAGE(D$6:D163)</f>
        <v>3.189873417721519</v>
      </c>
      <c r="AA162">
        <f>AVERAGE(E$6:E163)</f>
        <v>3.1012658227848102</v>
      </c>
      <c r="AB162">
        <f>AVERAGE(F$6:F163)</f>
        <v>3.132911392405063</v>
      </c>
      <c r="AC162">
        <f>AVERAGE(G$6:G163)</f>
        <v>2.7088607594936707</v>
      </c>
      <c r="AD162">
        <f>AVERAGE(H$6:H163)</f>
        <v>3.411392405063291</v>
      </c>
      <c r="AE162">
        <f>AVERAGE(I$6:I163)</f>
        <v>0</v>
      </c>
      <c r="AF162">
        <f>AVERAGE(J$6:J163)</f>
        <v>0</v>
      </c>
      <c r="AG162">
        <f>AVERAGE(K$6:K163)</f>
        <v>24.772151898734176</v>
      </c>
      <c r="AI162" t="e">
        <f>AVERAGE(M$6:M163)</f>
        <v>#VALUE!</v>
      </c>
      <c r="AJ162" t="e">
        <f>AVERAGE(N$6:N163)</f>
        <v>#VALUE!</v>
      </c>
      <c r="AK162" t="e">
        <f>AVERAGE(O$6:O163)</f>
        <v>#VALUE!</v>
      </c>
      <c r="AL162" t="e">
        <f>AVERAGE(P$6:P163)</f>
        <v>#VALUE!</v>
      </c>
      <c r="AM162" t="e">
        <f>AVERAGE(Q$6:Q163)</f>
        <v>#VALUE!</v>
      </c>
      <c r="AN162" t="e">
        <f>AVERAGE(R$6:R163)</f>
        <v>#VALUE!</v>
      </c>
      <c r="AO162" t="e">
        <f>AVERAGE(S$6:S163)</f>
        <v>#VALUE!</v>
      </c>
      <c r="AP162" t="e">
        <f>AVERAGE(T$6:T163)</f>
        <v>#VALUE!</v>
      </c>
      <c r="AQ162" t="e">
        <f>AVERAGE(U$6:U163)</f>
        <v>#VALUE!</v>
      </c>
      <c r="AR162" t="e">
        <f>AVERAGE(V$6:V163)</f>
        <v>#VALUE!</v>
      </c>
      <c r="AT162" s="16">
        <f>STDEVP(B$6:B163)</f>
        <v>5.698231003096759</v>
      </c>
      <c r="AU162" s="16">
        <f>STDEVP(C$6:C163)</f>
        <v>7.165778511062439</v>
      </c>
      <c r="AV162" s="16">
        <f>STDEVP(D$6:D163)</f>
        <v>4.451072831471704</v>
      </c>
      <c r="AW162" s="16">
        <f>STDEVP(E$6:E163)</f>
        <v>4.549572066978321</v>
      </c>
      <c r="AX162" s="16">
        <f>STDEVP(F$6:F163)</f>
        <v>4.614375487977482</v>
      </c>
      <c r="AY162" s="16">
        <f>STDEVP(G$6:G163)</f>
        <v>3.8108834775346065</v>
      </c>
      <c r="AZ162" s="16">
        <f>STDEVP(H$6:H163)</f>
        <v>4.887506349292315</v>
      </c>
      <c r="BA162" s="16">
        <f>STDEVP(I$6:I163)</f>
        <v>0</v>
      </c>
      <c r="BB162" s="16">
        <f>STDEVP(J$6:J163)</f>
        <v>0</v>
      </c>
      <c r="BC162" s="16">
        <f>STDEVP(K$6:K163)</f>
        <v>33.64255494109014</v>
      </c>
      <c r="BE162" s="39">
        <f t="shared" si="45"/>
        <v>103</v>
      </c>
      <c r="BF162" s="39">
        <f t="shared" si="46"/>
        <v>9</v>
      </c>
      <c r="BG162" s="39">
        <f t="shared" si="47"/>
        <v>23</v>
      </c>
      <c r="BH162" s="39">
        <f t="shared" si="48"/>
        <v>10</v>
      </c>
      <c r="BI162" s="39">
        <f t="shared" si="49"/>
        <v>6</v>
      </c>
      <c r="BJ162" s="39">
        <f t="shared" si="50"/>
        <v>6</v>
      </c>
    </row>
    <row r="163" spans="2:62" ht="14.25">
      <c r="B163" s="3">
        <f>'原始数据表'!B163</f>
        <v>0</v>
      </c>
      <c r="C163" s="3">
        <f>'原始数据表'!C163</f>
        <v>0</v>
      </c>
      <c r="D163" s="3">
        <f>'原始数据表'!D163</f>
        <v>0</v>
      </c>
      <c r="E163" s="3">
        <f>'原始数据表'!E163</f>
        <v>0</v>
      </c>
      <c r="F163" s="3">
        <f>'原始数据表'!F163</f>
        <v>0</v>
      </c>
      <c r="G163" s="3">
        <f>'原始数据表'!G163</f>
        <v>0</v>
      </c>
      <c r="H163" s="3">
        <f>'原始数据表'!H163</f>
        <v>0</v>
      </c>
      <c r="I163" s="3">
        <f>'原始数据表'!I163</f>
        <v>0</v>
      </c>
      <c r="J163" s="3">
        <f>'原始数据表'!J163</f>
        <v>0</v>
      </c>
      <c r="K163" s="3">
        <f t="shared" si="34"/>
        <v>0</v>
      </c>
      <c r="L163">
        <v>158</v>
      </c>
      <c r="M163" t="e">
        <f ca="1" t="shared" si="35"/>
        <v>#VALUE!</v>
      </c>
      <c r="N163" t="e">
        <f ca="1" t="shared" si="36"/>
        <v>#VALUE!</v>
      </c>
      <c r="O163" t="e">
        <f ca="1" t="shared" si="37"/>
        <v>#VALUE!</v>
      </c>
      <c r="P163" t="e">
        <f ca="1" t="shared" si="38"/>
        <v>#VALUE!</v>
      </c>
      <c r="Q163" t="e">
        <f ca="1" t="shared" si="39"/>
        <v>#VALUE!</v>
      </c>
      <c r="R163" t="e">
        <f ca="1" t="shared" si="40"/>
        <v>#VALUE!</v>
      </c>
      <c r="S163" t="e">
        <f ca="1" t="shared" si="41"/>
        <v>#VALUE!</v>
      </c>
      <c r="T163" t="e">
        <f ca="1" t="shared" si="42"/>
        <v>#VALUE!</v>
      </c>
      <c r="U163" t="e">
        <f ca="1" t="shared" si="43"/>
        <v>#VALUE!</v>
      </c>
      <c r="V163" t="e">
        <f ca="1" t="shared" si="44"/>
        <v>#VALUE!</v>
      </c>
      <c r="X163">
        <f>AVERAGE(B$6:B164)</f>
        <v>4.044025157232705</v>
      </c>
      <c r="Y163">
        <f>AVERAGE(C$6:C164)</f>
        <v>5.1257861635220126</v>
      </c>
      <c r="Z163">
        <f>AVERAGE(D$6:D164)</f>
        <v>3.169811320754717</v>
      </c>
      <c r="AA163">
        <f>AVERAGE(E$6:E164)</f>
        <v>3.0817610062893084</v>
      </c>
      <c r="AB163">
        <f>AVERAGE(F$6:F164)</f>
        <v>3.1132075471698113</v>
      </c>
      <c r="AC163">
        <f>AVERAGE(G$6:G164)</f>
        <v>2.691823899371069</v>
      </c>
      <c r="AD163">
        <f>AVERAGE(H$6:H164)</f>
        <v>3.389937106918239</v>
      </c>
      <c r="AE163">
        <f>AVERAGE(I$6:I164)</f>
        <v>0</v>
      </c>
      <c r="AF163">
        <f>AVERAGE(J$6:J164)</f>
        <v>0</v>
      </c>
      <c r="AG163">
        <f>AVERAGE(K$6:K164)</f>
        <v>24.61635220125786</v>
      </c>
      <c r="AI163" t="e">
        <f>AVERAGE(M$6:M164)</f>
        <v>#VALUE!</v>
      </c>
      <c r="AJ163" t="e">
        <f>AVERAGE(N$6:N164)</f>
        <v>#VALUE!</v>
      </c>
      <c r="AK163" t="e">
        <f>AVERAGE(O$6:O164)</f>
        <v>#VALUE!</v>
      </c>
      <c r="AL163" t="e">
        <f>AVERAGE(P$6:P164)</f>
        <v>#VALUE!</v>
      </c>
      <c r="AM163" t="e">
        <f>AVERAGE(Q$6:Q164)</f>
        <v>#VALUE!</v>
      </c>
      <c r="AN163" t="e">
        <f>AVERAGE(R$6:R164)</f>
        <v>#VALUE!</v>
      </c>
      <c r="AO163" t="e">
        <f>AVERAGE(S$6:S164)</f>
        <v>#VALUE!</v>
      </c>
      <c r="AP163" t="e">
        <f>AVERAGE(T$6:T164)</f>
        <v>#VALUE!</v>
      </c>
      <c r="AQ163" t="e">
        <f>AVERAGE(U$6:U164)</f>
        <v>#VALUE!</v>
      </c>
      <c r="AR163" t="e">
        <f>AVERAGE(V$6:V164)</f>
        <v>#VALUE!</v>
      </c>
      <c r="AT163" s="16">
        <f>STDEVP(B$6:B164)</f>
        <v>5.689387574064591</v>
      </c>
      <c r="AU163" s="16">
        <f>STDEVP(C$6:C164)</f>
        <v>7.154839272190378</v>
      </c>
      <c r="AV163" s="16">
        <f>STDEVP(D$6:D164)</f>
        <v>4.444214028282168</v>
      </c>
      <c r="AW163" s="16">
        <f>STDEVP(E$6:E164)</f>
        <v>4.541864734185368</v>
      </c>
      <c r="AX163" s="16">
        <f>STDEVP(F$6:F164)</f>
        <v>4.606505015060715</v>
      </c>
      <c r="AY163" s="16">
        <f>STDEVP(G$6:G164)</f>
        <v>3.8049118958296924</v>
      </c>
      <c r="AZ163" s="16">
        <f>STDEVP(H$6:H164)</f>
        <v>4.879571006102036</v>
      </c>
      <c r="BA163" s="16">
        <f>STDEVP(I$6:I164)</f>
        <v>0</v>
      </c>
      <c r="BB163" s="16">
        <f>STDEVP(J$6:J164)</f>
        <v>0</v>
      </c>
      <c r="BC163" s="16">
        <f>STDEVP(K$6:K164)</f>
        <v>33.59372484494263</v>
      </c>
      <c r="BE163" s="39">
        <f t="shared" si="45"/>
        <v>104</v>
      </c>
      <c r="BF163" s="39">
        <f t="shared" si="46"/>
        <v>9</v>
      </c>
      <c r="BG163" s="39">
        <f t="shared" si="47"/>
        <v>23</v>
      </c>
      <c r="BH163" s="39">
        <f t="shared" si="48"/>
        <v>10</v>
      </c>
      <c r="BI163" s="39">
        <f t="shared" si="49"/>
        <v>6</v>
      </c>
      <c r="BJ163" s="39">
        <f t="shared" si="50"/>
        <v>6</v>
      </c>
    </row>
    <row r="164" spans="2:62" ht="14.25">
      <c r="B164" s="3">
        <f>'原始数据表'!B164</f>
        <v>0</v>
      </c>
      <c r="C164" s="3">
        <f>'原始数据表'!C164</f>
        <v>0</v>
      </c>
      <c r="D164" s="3">
        <f>'原始数据表'!D164</f>
        <v>0</v>
      </c>
      <c r="E164" s="3">
        <f>'原始数据表'!E164</f>
        <v>0</v>
      </c>
      <c r="F164" s="3">
        <f>'原始数据表'!F164</f>
        <v>0</v>
      </c>
      <c r="G164" s="3">
        <f>'原始数据表'!G164</f>
        <v>0</v>
      </c>
      <c r="H164" s="3">
        <f>'原始数据表'!H164</f>
        <v>0</v>
      </c>
      <c r="I164" s="3">
        <f>'原始数据表'!I164</f>
        <v>0</v>
      </c>
      <c r="J164" s="3">
        <f>'原始数据表'!J164</f>
        <v>0</v>
      </c>
      <c r="K164" s="3">
        <f t="shared" si="34"/>
        <v>0</v>
      </c>
      <c r="L164">
        <v>159</v>
      </c>
      <c r="M164" t="e">
        <f ca="1" t="shared" si="35"/>
        <v>#VALUE!</v>
      </c>
      <c r="N164" t="e">
        <f ca="1" t="shared" si="36"/>
        <v>#VALUE!</v>
      </c>
      <c r="O164" t="e">
        <f ca="1" t="shared" si="37"/>
        <v>#VALUE!</v>
      </c>
      <c r="P164" t="e">
        <f ca="1" t="shared" si="38"/>
        <v>#VALUE!</v>
      </c>
      <c r="Q164" t="e">
        <f ca="1" t="shared" si="39"/>
        <v>#VALUE!</v>
      </c>
      <c r="R164" t="e">
        <f ca="1" t="shared" si="40"/>
        <v>#VALUE!</v>
      </c>
      <c r="S164" t="e">
        <f ca="1" t="shared" si="41"/>
        <v>#VALUE!</v>
      </c>
      <c r="T164" t="e">
        <f ca="1" t="shared" si="42"/>
        <v>#VALUE!</v>
      </c>
      <c r="U164" t="e">
        <f ca="1" t="shared" si="43"/>
        <v>#VALUE!</v>
      </c>
      <c r="V164" t="e">
        <f ca="1" t="shared" si="44"/>
        <v>#VALUE!</v>
      </c>
      <c r="X164">
        <f>AVERAGE(B$6:B165)</f>
        <v>4.01875</v>
      </c>
      <c r="Y164">
        <f>AVERAGE(C$6:C165)</f>
        <v>5.09375</v>
      </c>
      <c r="Z164">
        <f>AVERAGE(D$6:D165)</f>
        <v>3.15</v>
      </c>
      <c r="AA164">
        <f>AVERAGE(E$6:E165)</f>
        <v>3.0625</v>
      </c>
      <c r="AB164">
        <f>AVERAGE(F$6:F165)</f>
        <v>3.09375</v>
      </c>
      <c r="AC164">
        <f>AVERAGE(G$6:G165)</f>
        <v>2.675</v>
      </c>
      <c r="AD164">
        <f>AVERAGE(H$6:H165)</f>
        <v>3.36875</v>
      </c>
      <c r="AE164">
        <f>AVERAGE(I$6:I165)</f>
        <v>0</v>
      </c>
      <c r="AF164">
        <f>AVERAGE(J$6:J165)</f>
        <v>0</v>
      </c>
      <c r="AG164">
        <f>AVERAGE(K$6:K165)</f>
        <v>24.4625</v>
      </c>
      <c r="AI164" t="e">
        <f>AVERAGE(M$6:M165)</f>
        <v>#VALUE!</v>
      </c>
      <c r="AJ164" t="e">
        <f>AVERAGE(N$6:N165)</f>
        <v>#VALUE!</v>
      </c>
      <c r="AK164" t="e">
        <f>AVERAGE(O$6:O165)</f>
        <v>#VALUE!</v>
      </c>
      <c r="AL164" t="e">
        <f>AVERAGE(P$6:P165)</f>
        <v>#VALUE!</v>
      </c>
      <c r="AM164" t="e">
        <f>AVERAGE(Q$6:Q165)</f>
        <v>#VALUE!</v>
      </c>
      <c r="AN164" t="e">
        <f>AVERAGE(R$6:R165)</f>
        <v>#VALUE!</v>
      </c>
      <c r="AO164" t="e">
        <f>AVERAGE(S$6:S165)</f>
        <v>#VALUE!</v>
      </c>
      <c r="AP164" t="e">
        <f>AVERAGE(T$6:T165)</f>
        <v>#VALUE!</v>
      </c>
      <c r="AQ164" t="e">
        <f>AVERAGE(U$6:U165)</f>
        <v>#VALUE!</v>
      </c>
      <c r="AR164" t="e">
        <f>AVERAGE(V$6:V165)</f>
        <v>#VALUE!</v>
      </c>
      <c r="AT164" s="16">
        <f>STDEVP(B$6:B165)</f>
        <v>5.680528006928582</v>
      </c>
      <c r="AU164" s="16">
        <f>STDEVP(C$6:C165)</f>
        <v>7.143875764422279</v>
      </c>
      <c r="AV164" s="16">
        <f>STDEVP(D$6:D165)</f>
        <v>4.437341546466758</v>
      </c>
      <c r="AW164" s="16">
        <f>STDEVP(E$6:E165)</f>
        <v>4.534158549279017</v>
      </c>
      <c r="AX164" s="16">
        <f>STDEVP(F$6:F165)</f>
        <v>4.598636856449963</v>
      </c>
      <c r="AY164" s="16">
        <f>STDEVP(G$6:G165)</f>
        <v>3.7989307706248083</v>
      </c>
      <c r="AZ164" s="16">
        <f>STDEVP(H$6:H165)</f>
        <v>4.8716294437795655</v>
      </c>
      <c r="BA164" s="16">
        <f>STDEVP(I$6:I165)</f>
        <v>0</v>
      </c>
      <c r="BB164" s="16">
        <f>STDEVP(J$6:J165)</f>
        <v>0</v>
      </c>
      <c r="BC164" s="16">
        <f>STDEVP(K$6:K165)</f>
        <v>33.54472527462403</v>
      </c>
      <c r="BE164" s="39">
        <f t="shared" si="45"/>
        <v>105</v>
      </c>
      <c r="BF164" s="39">
        <f t="shared" si="46"/>
        <v>9</v>
      </c>
      <c r="BG164" s="39">
        <f t="shared" si="47"/>
        <v>23</v>
      </c>
      <c r="BH164" s="39">
        <f t="shared" si="48"/>
        <v>10</v>
      </c>
      <c r="BI164" s="39">
        <f t="shared" si="49"/>
        <v>6</v>
      </c>
      <c r="BJ164" s="39">
        <f t="shared" si="50"/>
        <v>6</v>
      </c>
    </row>
    <row r="165" spans="2:62" ht="14.25">
      <c r="B165" s="3">
        <f>'原始数据表'!B165</f>
        <v>0</v>
      </c>
      <c r="C165" s="3">
        <f>'原始数据表'!C165</f>
        <v>0</v>
      </c>
      <c r="D165" s="3">
        <f>'原始数据表'!D165</f>
        <v>0</v>
      </c>
      <c r="E165" s="3">
        <f>'原始数据表'!E165</f>
        <v>0</v>
      </c>
      <c r="F165" s="3">
        <f>'原始数据表'!F165</f>
        <v>0</v>
      </c>
      <c r="G165" s="3">
        <f>'原始数据表'!G165</f>
        <v>0</v>
      </c>
      <c r="H165" s="3">
        <f>'原始数据表'!H165</f>
        <v>0</v>
      </c>
      <c r="I165" s="3">
        <f>'原始数据表'!I165</f>
        <v>0</v>
      </c>
      <c r="J165" s="3">
        <f>'原始数据表'!J165</f>
        <v>0</v>
      </c>
      <c r="K165" s="3">
        <f t="shared" si="34"/>
        <v>0</v>
      </c>
      <c r="L165">
        <v>160</v>
      </c>
      <c r="M165" t="e">
        <f ca="1" t="shared" si="35"/>
        <v>#VALUE!</v>
      </c>
      <c r="N165" t="e">
        <f ca="1" t="shared" si="36"/>
        <v>#VALUE!</v>
      </c>
      <c r="O165" t="e">
        <f ca="1" t="shared" si="37"/>
        <v>#VALUE!</v>
      </c>
      <c r="P165" t="e">
        <f ca="1" t="shared" si="38"/>
        <v>#VALUE!</v>
      </c>
      <c r="Q165" t="e">
        <f ca="1" t="shared" si="39"/>
        <v>#VALUE!</v>
      </c>
      <c r="R165" t="e">
        <f ca="1" t="shared" si="40"/>
        <v>#VALUE!</v>
      </c>
      <c r="S165" t="e">
        <f ca="1" t="shared" si="41"/>
        <v>#VALUE!</v>
      </c>
      <c r="T165" t="e">
        <f ca="1" t="shared" si="42"/>
        <v>#VALUE!</v>
      </c>
      <c r="U165" t="e">
        <f ca="1" t="shared" si="43"/>
        <v>#VALUE!</v>
      </c>
      <c r="V165" t="e">
        <f ca="1" t="shared" si="44"/>
        <v>#VALUE!</v>
      </c>
      <c r="X165">
        <f>AVERAGE(B$6:B166)</f>
        <v>3.9937888198757765</v>
      </c>
      <c r="Y165">
        <f>AVERAGE(C$6:C166)</f>
        <v>5.062111801242236</v>
      </c>
      <c r="Z165">
        <f>AVERAGE(D$6:D166)</f>
        <v>3.130434782608696</v>
      </c>
      <c r="AA165">
        <f>AVERAGE(E$6:E166)</f>
        <v>3.0434782608695654</v>
      </c>
      <c r="AB165">
        <f>AVERAGE(F$6:F166)</f>
        <v>3.0745341614906834</v>
      </c>
      <c r="AC165">
        <f>AVERAGE(G$6:G166)</f>
        <v>2.658385093167702</v>
      </c>
      <c r="AD165">
        <f>AVERAGE(H$6:H166)</f>
        <v>3.347826086956522</v>
      </c>
      <c r="AE165">
        <f>AVERAGE(I$6:I166)</f>
        <v>0</v>
      </c>
      <c r="AF165">
        <f>AVERAGE(J$6:J166)</f>
        <v>0</v>
      </c>
      <c r="AG165">
        <f>AVERAGE(K$6:K166)</f>
        <v>24.31055900621118</v>
      </c>
      <c r="AI165" t="e">
        <f>AVERAGE(M$6:M166)</f>
        <v>#VALUE!</v>
      </c>
      <c r="AJ165" t="e">
        <f>AVERAGE(N$6:N166)</f>
        <v>#VALUE!</v>
      </c>
      <c r="AK165" t="e">
        <f>AVERAGE(O$6:O166)</f>
        <v>#VALUE!</v>
      </c>
      <c r="AL165" t="e">
        <f>AVERAGE(P$6:P166)</f>
        <v>#VALUE!</v>
      </c>
      <c r="AM165" t="e">
        <f>AVERAGE(Q$6:Q166)</f>
        <v>#VALUE!</v>
      </c>
      <c r="AN165" t="e">
        <f>AVERAGE(R$6:R166)</f>
        <v>#VALUE!</v>
      </c>
      <c r="AO165" t="e">
        <f>AVERAGE(S$6:S166)</f>
        <v>#VALUE!</v>
      </c>
      <c r="AP165" t="e">
        <f>AVERAGE(T$6:T166)</f>
        <v>#VALUE!</v>
      </c>
      <c r="AQ165" t="e">
        <f>AVERAGE(U$6:U166)</f>
        <v>#VALUE!</v>
      </c>
      <c r="AR165" t="e">
        <f>AVERAGE(V$6:V166)</f>
        <v>#VALUE!</v>
      </c>
      <c r="AT165" s="16">
        <f>STDEVP(B$6:B166)</f>
        <v>5.671654369281991</v>
      </c>
      <c r="AU165" s="16">
        <f>STDEVP(C$6:C166)</f>
        <v>7.132890697451223</v>
      </c>
      <c r="AV165" s="16">
        <f>STDEVP(D$6:D166)</f>
        <v>4.430457030646509</v>
      </c>
      <c r="AW165" s="16">
        <f>STDEVP(E$6:E166)</f>
        <v>4.526454779476475</v>
      </c>
      <c r="AX165" s="16">
        <f>STDEVP(F$6:F166)</f>
        <v>4.590772266229919</v>
      </c>
      <c r="AY165" s="16">
        <f>STDEVP(G$6:G166)</f>
        <v>3.7929414503116274</v>
      </c>
      <c r="AZ165" s="16">
        <f>STDEVP(H$6:H166)</f>
        <v>4.863683226605169</v>
      </c>
      <c r="BA165" s="16">
        <f>STDEVP(I$6:I166)</f>
        <v>0</v>
      </c>
      <c r="BB165" s="16">
        <f>STDEVP(J$6:J166)</f>
        <v>0</v>
      </c>
      <c r="BC165" s="16">
        <f>STDEVP(K$6:K166)</f>
        <v>33.49557049140461</v>
      </c>
      <c r="BE165" s="39">
        <f t="shared" si="45"/>
        <v>106</v>
      </c>
      <c r="BF165" s="39">
        <f t="shared" si="46"/>
        <v>9</v>
      </c>
      <c r="BG165" s="39">
        <f t="shared" si="47"/>
        <v>23</v>
      </c>
      <c r="BH165" s="39">
        <f t="shared" si="48"/>
        <v>10</v>
      </c>
      <c r="BI165" s="39">
        <f t="shared" si="49"/>
        <v>6</v>
      </c>
      <c r="BJ165" s="39">
        <f t="shared" si="50"/>
        <v>6</v>
      </c>
    </row>
    <row r="166" spans="2:62" ht="14.25">
      <c r="B166" s="3">
        <f>'原始数据表'!B166</f>
        <v>0</v>
      </c>
      <c r="C166" s="3">
        <f>'原始数据表'!C166</f>
        <v>0</v>
      </c>
      <c r="D166" s="3">
        <f>'原始数据表'!D166</f>
        <v>0</v>
      </c>
      <c r="E166" s="3">
        <f>'原始数据表'!E166</f>
        <v>0</v>
      </c>
      <c r="F166" s="3">
        <f>'原始数据表'!F166</f>
        <v>0</v>
      </c>
      <c r="G166" s="3">
        <f>'原始数据表'!G166</f>
        <v>0</v>
      </c>
      <c r="H166" s="3">
        <f>'原始数据表'!H166</f>
        <v>0</v>
      </c>
      <c r="I166" s="3">
        <f>'原始数据表'!I166</f>
        <v>0</v>
      </c>
      <c r="J166" s="3">
        <f>'原始数据表'!J166</f>
        <v>0</v>
      </c>
      <c r="K166" s="3">
        <f t="shared" si="34"/>
        <v>0</v>
      </c>
      <c r="L166">
        <v>161</v>
      </c>
      <c r="M166" t="e">
        <f ca="1" t="shared" si="35"/>
        <v>#VALUE!</v>
      </c>
      <c r="N166" t="e">
        <f ca="1" t="shared" si="36"/>
        <v>#VALUE!</v>
      </c>
      <c r="O166" t="e">
        <f ca="1" t="shared" si="37"/>
        <v>#VALUE!</v>
      </c>
      <c r="P166" t="e">
        <f ca="1" t="shared" si="38"/>
        <v>#VALUE!</v>
      </c>
      <c r="Q166" t="e">
        <f ca="1" t="shared" si="39"/>
        <v>#VALUE!</v>
      </c>
      <c r="R166" t="e">
        <f ca="1" t="shared" si="40"/>
        <v>#VALUE!</v>
      </c>
      <c r="S166" t="e">
        <f ca="1" t="shared" si="41"/>
        <v>#VALUE!</v>
      </c>
      <c r="T166" t="e">
        <f ca="1" t="shared" si="42"/>
        <v>#VALUE!</v>
      </c>
      <c r="U166" t="e">
        <f ca="1" t="shared" si="43"/>
        <v>#VALUE!</v>
      </c>
      <c r="V166" t="e">
        <f ca="1" t="shared" si="44"/>
        <v>#VALUE!</v>
      </c>
      <c r="X166">
        <f>AVERAGE(B$6:B167)</f>
        <v>3.9691358024691357</v>
      </c>
      <c r="Y166">
        <f>AVERAGE(C$6:C167)</f>
        <v>5.030864197530864</v>
      </c>
      <c r="Z166">
        <f>AVERAGE(D$6:D167)</f>
        <v>3.111111111111111</v>
      </c>
      <c r="AA166">
        <f>AVERAGE(E$6:E167)</f>
        <v>3.0246913580246915</v>
      </c>
      <c r="AB166">
        <f>AVERAGE(F$6:F167)</f>
        <v>3.0555555555555554</v>
      </c>
      <c r="AC166">
        <f>AVERAGE(G$6:G167)</f>
        <v>2.6419753086419755</v>
      </c>
      <c r="AD166">
        <f>AVERAGE(H$6:H167)</f>
        <v>3.3271604938271606</v>
      </c>
      <c r="AE166">
        <f>AVERAGE(I$6:I167)</f>
        <v>0</v>
      </c>
      <c r="AF166">
        <f>AVERAGE(J$6:J167)</f>
        <v>0</v>
      </c>
      <c r="AG166">
        <f>AVERAGE(K$6:K167)</f>
        <v>24.160493827160494</v>
      </c>
      <c r="AI166" t="e">
        <f>AVERAGE(M$6:M167)</f>
        <v>#VALUE!</v>
      </c>
      <c r="AJ166" t="e">
        <f>AVERAGE(N$6:N167)</f>
        <v>#VALUE!</v>
      </c>
      <c r="AK166" t="e">
        <f>AVERAGE(O$6:O167)</f>
        <v>#VALUE!</v>
      </c>
      <c r="AL166" t="e">
        <f>AVERAGE(P$6:P167)</f>
        <v>#VALUE!</v>
      </c>
      <c r="AM166" t="e">
        <f>AVERAGE(Q$6:Q167)</f>
        <v>#VALUE!</v>
      </c>
      <c r="AN166" t="e">
        <f>AVERAGE(R$6:R167)</f>
        <v>#VALUE!</v>
      </c>
      <c r="AO166" t="e">
        <f>AVERAGE(S$6:S167)</f>
        <v>#VALUE!</v>
      </c>
      <c r="AP166" t="e">
        <f>AVERAGE(T$6:T167)</f>
        <v>#VALUE!</v>
      </c>
      <c r="AQ166" t="e">
        <f>AVERAGE(U$6:U167)</f>
        <v>#VALUE!</v>
      </c>
      <c r="AR166" t="e">
        <f>AVERAGE(V$6:V167)</f>
        <v>#VALUE!</v>
      </c>
      <c r="AT166" s="16">
        <f>STDEVP(B$6:B167)</f>
        <v>5.662768636972437</v>
      </c>
      <c r="AU166" s="16">
        <f>STDEVP(C$6:C167)</f>
        <v>7.12188666180058</v>
      </c>
      <c r="AV166" s="16">
        <f>STDEVP(D$6:D167)</f>
        <v>4.423562052754307</v>
      </c>
      <c r="AW166" s="16">
        <f>STDEVP(E$6:E167)</f>
        <v>4.518754631893466</v>
      </c>
      <c r="AX166" s="16">
        <f>STDEVP(F$6:F167)</f>
        <v>4.582912438586742</v>
      </c>
      <c r="AY166" s="16">
        <f>STDEVP(G$6:G167)</f>
        <v>3.7869452231115157</v>
      </c>
      <c r="AZ166" s="16">
        <f>STDEVP(H$6:H167)</f>
        <v>4.855733847366838</v>
      </c>
      <c r="BA166" s="16">
        <f>STDEVP(I$6:I167)</f>
        <v>0</v>
      </c>
      <c r="BB166" s="16">
        <f>STDEVP(J$6:J167)</f>
        <v>0</v>
      </c>
      <c r="BC166" s="16">
        <f>STDEVP(K$6:K167)</f>
        <v>33.44627414342474</v>
      </c>
      <c r="BE166" s="39">
        <f t="shared" si="45"/>
        <v>107</v>
      </c>
      <c r="BF166" s="39">
        <f t="shared" si="46"/>
        <v>9</v>
      </c>
      <c r="BG166" s="39">
        <f t="shared" si="47"/>
        <v>23</v>
      </c>
      <c r="BH166" s="39">
        <f t="shared" si="48"/>
        <v>10</v>
      </c>
      <c r="BI166" s="39">
        <f t="shared" si="49"/>
        <v>6</v>
      </c>
      <c r="BJ166" s="39">
        <f t="shared" si="50"/>
        <v>6</v>
      </c>
    </row>
    <row r="167" spans="2:62" ht="14.25">
      <c r="B167" s="3">
        <f>'原始数据表'!B167</f>
        <v>0</v>
      </c>
      <c r="C167" s="3">
        <f>'原始数据表'!C167</f>
        <v>0</v>
      </c>
      <c r="D167" s="3">
        <f>'原始数据表'!D167</f>
        <v>0</v>
      </c>
      <c r="E167" s="3">
        <f>'原始数据表'!E167</f>
        <v>0</v>
      </c>
      <c r="F167" s="3">
        <f>'原始数据表'!F167</f>
        <v>0</v>
      </c>
      <c r="G167" s="3">
        <f>'原始数据表'!G167</f>
        <v>0</v>
      </c>
      <c r="H167" s="3">
        <f>'原始数据表'!H167</f>
        <v>0</v>
      </c>
      <c r="I167" s="3">
        <f>'原始数据表'!I167</f>
        <v>0</v>
      </c>
      <c r="J167" s="3">
        <f>'原始数据表'!J167</f>
        <v>0</v>
      </c>
      <c r="K167" s="3">
        <f t="shared" si="34"/>
        <v>0</v>
      </c>
      <c r="L167">
        <v>162</v>
      </c>
      <c r="M167" t="e">
        <f ca="1" t="shared" si="35"/>
        <v>#VALUE!</v>
      </c>
      <c r="N167" t="e">
        <f ca="1" t="shared" si="36"/>
        <v>#VALUE!</v>
      </c>
      <c r="O167" t="e">
        <f ca="1" t="shared" si="37"/>
        <v>#VALUE!</v>
      </c>
      <c r="P167" t="e">
        <f ca="1" t="shared" si="38"/>
        <v>#VALUE!</v>
      </c>
      <c r="Q167" t="e">
        <f ca="1" t="shared" si="39"/>
        <v>#VALUE!</v>
      </c>
      <c r="R167" t="e">
        <f ca="1" t="shared" si="40"/>
        <v>#VALUE!</v>
      </c>
      <c r="S167" t="e">
        <f ca="1" t="shared" si="41"/>
        <v>#VALUE!</v>
      </c>
      <c r="T167" t="e">
        <f ca="1" t="shared" si="42"/>
        <v>#VALUE!</v>
      </c>
      <c r="U167" t="e">
        <f ca="1" t="shared" si="43"/>
        <v>#VALUE!</v>
      </c>
      <c r="V167" t="e">
        <f ca="1" t="shared" si="44"/>
        <v>#VALUE!</v>
      </c>
      <c r="X167">
        <f>AVERAGE(B$6:B168)</f>
        <v>3.9447852760736195</v>
      </c>
      <c r="Y167">
        <f>AVERAGE(C$6:C168)</f>
        <v>5</v>
      </c>
      <c r="Z167">
        <f>AVERAGE(D$6:D168)</f>
        <v>3.0920245398773005</v>
      </c>
      <c r="AA167">
        <f>AVERAGE(E$6:E168)</f>
        <v>3.0061349693251533</v>
      </c>
      <c r="AB167">
        <f>AVERAGE(F$6:F168)</f>
        <v>3.03680981595092</v>
      </c>
      <c r="AC167">
        <f>AVERAGE(G$6:G168)</f>
        <v>2.625766871165644</v>
      </c>
      <c r="AD167">
        <f>AVERAGE(H$6:H168)</f>
        <v>3.3067484662576687</v>
      </c>
      <c r="AE167">
        <f>AVERAGE(I$6:I168)</f>
        <v>0</v>
      </c>
      <c r="AF167">
        <f>AVERAGE(J$6:J168)</f>
        <v>0</v>
      </c>
      <c r="AG167">
        <f>AVERAGE(K$6:K168)</f>
        <v>24.012269938650306</v>
      </c>
      <c r="AI167" t="e">
        <f>AVERAGE(M$6:M168)</f>
        <v>#VALUE!</v>
      </c>
      <c r="AJ167" t="e">
        <f>AVERAGE(N$6:N168)</f>
        <v>#VALUE!</v>
      </c>
      <c r="AK167" t="e">
        <f>AVERAGE(O$6:O168)</f>
        <v>#VALUE!</v>
      </c>
      <c r="AL167" t="e">
        <f>AVERAGE(P$6:P168)</f>
        <v>#VALUE!</v>
      </c>
      <c r="AM167" t="e">
        <f>AVERAGE(Q$6:Q168)</f>
        <v>#VALUE!</v>
      </c>
      <c r="AN167" t="e">
        <f>AVERAGE(R$6:R168)</f>
        <v>#VALUE!</v>
      </c>
      <c r="AO167" t="e">
        <f>AVERAGE(S$6:S168)</f>
        <v>#VALUE!</v>
      </c>
      <c r="AP167" t="e">
        <f>AVERAGE(T$6:T168)</f>
        <v>#VALUE!</v>
      </c>
      <c r="AQ167" t="e">
        <f>AVERAGE(U$6:U168)</f>
        <v>#VALUE!</v>
      </c>
      <c r="AR167" t="e">
        <f>AVERAGE(V$6:V168)</f>
        <v>#VALUE!</v>
      </c>
      <c r="AT167" s="16">
        <f>STDEVP(B$6:B168)</f>
        <v>5.653872698216326</v>
      </c>
      <c r="AU167" s="16">
        <f>STDEVP(C$6:C168)</f>
        <v>7.110866134157927</v>
      </c>
      <c r="AV167" s="16">
        <f>STDEVP(D$6:D168)</f>
        <v>4.416658115291838</v>
      </c>
      <c r="AW167" s="16">
        <f>STDEVP(E$6:E168)</f>
        <v>4.511059256281735</v>
      </c>
      <c r="AX167" s="16">
        <f>STDEVP(F$6:F168)</f>
        <v>4.575058510540928</v>
      </c>
      <c r="AY167" s="16">
        <f>STDEVP(G$6:G168)</f>
        <v>3.7809433197773195</v>
      </c>
      <c r="AZ167" s="16">
        <f>STDEVP(H$6:H168)</f>
        <v>4.847782730588124</v>
      </c>
      <c r="BA167" s="16">
        <f>STDEVP(I$6:I168)</f>
        <v>0</v>
      </c>
      <c r="BB167" s="16">
        <f>STDEVP(J$6:J168)</f>
        <v>0</v>
      </c>
      <c r="BC167" s="16">
        <f>STDEVP(K$6:K168)</f>
        <v>33.39684929301175</v>
      </c>
      <c r="BE167" s="39">
        <f t="shared" si="45"/>
        <v>108</v>
      </c>
      <c r="BF167" s="39">
        <f t="shared" si="46"/>
        <v>9</v>
      </c>
      <c r="BG167" s="39">
        <f t="shared" si="47"/>
        <v>23</v>
      </c>
      <c r="BH167" s="39">
        <f t="shared" si="48"/>
        <v>10</v>
      </c>
      <c r="BI167" s="39">
        <f t="shared" si="49"/>
        <v>6</v>
      </c>
      <c r="BJ167" s="39">
        <f t="shared" si="50"/>
        <v>6</v>
      </c>
    </row>
    <row r="168" spans="2:62" ht="14.25">
      <c r="B168" s="3">
        <f>'原始数据表'!B168</f>
        <v>0</v>
      </c>
      <c r="C168" s="3">
        <f>'原始数据表'!C168</f>
        <v>0</v>
      </c>
      <c r="D168" s="3">
        <f>'原始数据表'!D168</f>
        <v>0</v>
      </c>
      <c r="E168" s="3">
        <f>'原始数据表'!E168</f>
        <v>0</v>
      </c>
      <c r="F168" s="3">
        <f>'原始数据表'!F168</f>
        <v>0</v>
      </c>
      <c r="G168" s="3">
        <f>'原始数据表'!G168</f>
        <v>0</v>
      </c>
      <c r="H168" s="3">
        <f>'原始数据表'!H168</f>
        <v>0</v>
      </c>
      <c r="I168" s="3">
        <f>'原始数据表'!I168</f>
        <v>0</v>
      </c>
      <c r="J168" s="3">
        <f>'原始数据表'!J168</f>
        <v>0</v>
      </c>
      <c r="K168" s="3">
        <f t="shared" si="34"/>
        <v>0</v>
      </c>
      <c r="L168">
        <v>163</v>
      </c>
      <c r="M168" t="e">
        <f ca="1" t="shared" si="35"/>
        <v>#VALUE!</v>
      </c>
      <c r="N168" t="e">
        <f ca="1" t="shared" si="36"/>
        <v>#VALUE!</v>
      </c>
      <c r="O168" t="e">
        <f ca="1" t="shared" si="37"/>
        <v>#VALUE!</v>
      </c>
      <c r="P168" t="e">
        <f ca="1" t="shared" si="38"/>
        <v>#VALUE!</v>
      </c>
      <c r="Q168" t="e">
        <f ca="1" t="shared" si="39"/>
        <v>#VALUE!</v>
      </c>
      <c r="R168" t="e">
        <f ca="1" t="shared" si="40"/>
        <v>#VALUE!</v>
      </c>
      <c r="S168" t="e">
        <f ca="1" t="shared" si="41"/>
        <v>#VALUE!</v>
      </c>
      <c r="T168" t="e">
        <f ca="1" t="shared" si="42"/>
        <v>#VALUE!</v>
      </c>
      <c r="U168" t="e">
        <f ca="1" t="shared" si="43"/>
        <v>#VALUE!</v>
      </c>
      <c r="V168" t="e">
        <f ca="1" t="shared" si="44"/>
        <v>#VALUE!</v>
      </c>
      <c r="X168">
        <f>AVERAGE(B$6:B169)</f>
        <v>3.9207317073170733</v>
      </c>
      <c r="Y168">
        <f>AVERAGE(C$6:C169)</f>
        <v>4.969512195121951</v>
      </c>
      <c r="Z168">
        <f>AVERAGE(D$6:D169)</f>
        <v>3.073170731707317</v>
      </c>
      <c r="AA168">
        <f>AVERAGE(E$6:E169)</f>
        <v>2.9878048780487805</v>
      </c>
      <c r="AB168">
        <f>AVERAGE(F$6:F169)</f>
        <v>3.018292682926829</v>
      </c>
      <c r="AC168">
        <f>AVERAGE(G$6:G169)</f>
        <v>2.6097560975609757</v>
      </c>
      <c r="AD168">
        <f>AVERAGE(H$6:H169)</f>
        <v>3.2865853658536586</v>
      </c>
      <c r="AE168">
        <f>AVERAGE(I$6:I169)</f>
        <v>0</v>
      </c>
      <c r="AF168">
        <f>AVERAGE(J$6:J169)</f>
        <v>0</v>
      </c>
      <c r="AG168">
        <f>AVERAGE(K$6:K169)</f>
        <v>23.865853658536587</v>
      </c>
      <c r="AI168" t="e">
        <f>AVERAGE(M$6:M169)</f>
        <v>#VALUE!</v>
      </c>
      <c r="AJ168" t="e">
        <f>AVERAGE(N$6:N169)</f>
        <v>#VALUE!</v>
      </c>
      <c r="AK168" t="e">
        <f>AVERAGE(O$6:O169)</f>
        <v>#VALUE!</v>
      </c>
      <c r="AL168" t="e">
        <f>AVERAGE(P$6:P169)</f>
        <v>#VALUE!</v>
      </c>
      <c r="AM168" t="e">
        <f>AVERAGE(Q$6:Q169)</f>
        <v>#VALUE!</v>
      </c>
      <c r="AN168" t="e">
        <f>AVERAGE(R$6:R169)</f>
        <v>#VALUE!</v>
      </c>
      <c r="AO168" t="e">
        <f>AVERAGE(S$6:S169)</f>
        <v>#VALUE!</v>
      </c>
      <c r="AP168" t="e">
        <f>AVERAGE(T$6:T169)</f>
        <v>#VALUE!</v>
      </c>
      <c r="AQ168" t="e">
        <f>AVERAGE(U$6:U169)</f>
        <v>#VALUE!</v>
      </c>
      <c r="AR168" t="e">
        <f>AVERAGE(V$6:V169)</f>
        <v>#VALUE!</v>
      </c>
      <c r="AT168" s="16">
        <f>STDEVP(B$6:B169)</f>
        <v>5.644968357509839</v>
      </c>
      <c r="AU168" s="16">
        <f>STDEVP(C$6:C169)</f>
        <v>7.099831482445169</v>
      </c>
      <c r="AV168" s="16">
        <f>STDEVP(D$6:D169)</f>
        <v>4.40974665442546</v>
      </c>
      <c r="AW168" s="16">
        <f>STDEVP(E$6:E169)</f>
        <v>4.50336974763106</v>
      </c>
      <c r="AX168" s="16">
        <f>STDEVP(F$6:F169)</f>
        <v>4.567211564544861</v>
      </c>
      <c r="AY168" s="16">
        <f>STDEVP(G$6:G169)</f>
        <v>3.7749369161615673</v>
      </c>
      <c r="AZ168" s="16">
        <f>STDEVP(H$6:H169)</f>
        <v>4.839831235596354</v>
      </c>
      <c r="BA168" s="16">
        <f>STDEVP(I$6:I169)</f>
        <v>0</v>
      </c>
      <c r="BB168" s="16">
        <f>STDEVP(J$6:J169)</f>
        <v>0</v>
      </c>
      <c r="BC168" s="16">
        <f>STDEVP(K$6:K169)</f>
        <v>33.347308442643886</v>
      </c>
      <c r="BE168" s="39">
        <f t="shared" si="45"/>
        <v>109</v>
      </c>
      <c r="BF168" s="39">
        <f t="shared" si="46"/>
        <v>9</v>
      </c>
      <c r="BG168" s="39">
        <f t="shared" si="47"/>
        <v>23</v>
      </c>
      <c r="BH168" s="39">
        <f t="shared" si="48"/>
        <v>10</v>
      </c>
      <c r="BI168" s="39">
        <f t="shared" si="49"/>
        <v>6</v>
      </c>
      <c r="BJ168" s="39">
        <f t="shared" si="50"/>
        <v>6</v>
      </c>
    </row>
    <row r="169" spans="2:62" ht="14.25">
      <c r="B169" s="3">
        <f>'原始数据表'!B169</f>
        <v>0</v>
      </c>
      <c r="C169" s="3">
        <f>'原始数据表'!C169</f>
        <v>0</v>
      </c>
      <c r="D169" s="3">
        <f>'原始数据表'!D169</f>
        <v>0</v>
      </c>
      <c r="E169" s="3">
        <f>'原始数据表'!E169</f>
        <v>0</v>
      </c>
      <c r="F169" s="3">
        <f>'原始数据表'!F169</f>
        <v>0</v>
      </c>
      <c r="G169" s="3">
        <f>'原始数据表'!G169</f>
        <v>0</v>
      </c>
      <c r="H169" s="3">
        <f>'原始数据表'!H169</f>
        <v>0</v>
      </c>
      <c r="I169" s="3">
        <f>'原始数据表'!I169</f>
        <v>0</v>
      </c>
      <c r="J169" s="3">
        <f>'原始数据表'!J169</f>
        <v>0</v>
      </c>
      <c r="K169" s="3">
        <f t="shared" si="34"/>
        <v>0</v>
      </c>
      <c r="L169">
        <v>164</v>
      </c>
      <c r="M169" t="e">
        <f ca="1" t="shared" si="35"/>
        <v>#VALUE!</v>
      </c>
      <c r="N169" t="e">
        <f ca="1" t="shared" si="36"/>
        <v>#VALUE!</v>
      </c>
      <c r="O169" t="e">
        <f ca="1" t="shared" si="37"/>
        <v>#VALUE!</v>
      </c>
      <c r="P169" t="e">
        <f ca="1" t="shared" si="38"/>
        <v>#VALUE!</v>
      </c>
      <c r="Q169" t="e">
        <f ca="1" t="shared" si="39"/>
        <v>#VALUE!</v>
      </c>
      <c r="R169" t="e">
        <f ca="1" t="shared" si="40"/>
        <v>#VALUE!</v>
      </c>
      <c r="S169" t="e">
        <f ca="1" t="shared" si="41"/>
        <v>#VALUE!</v>
      </c>
      <c r="T169" t="e">
        <f ca="1" t="shared" si="42"/>
        <v>#VALUE!</v>
      </c>
      <c r="U169" t="e">
        <f ca="1" t="shared" si="43"/>
        <v>#VALUE!</v>
      </c>
      <c r="V169" t="e">
        <f ca="1" t="shared" si="44"/>
        <v>#VALUE!</v>
      </c>
      <c r="X169">
        <f>AVERAGE(B$6:B170)</f>
        <v>3.896969696969697</v>
      </c>
      <c r="Y169">
        <f>AVERAGE(C$6:C170)</f>
        <v>4.9393939393939394</v>
      </c>
      <c r="Z169">
        <f>AVERAGE(D$6:D170)</f>
        <v>3.0545454545454547</v>
      </c>
      <c r="AA169">
        <f>AVERAGE(E$6:E170)</f>
        <v>2.9696969696969697</v>
      </c>
      <c r="AB169">
        <f>AVERAGE(F$6:F170)</f>
        <v>3</v>
      </c>
      <c r="AC169">
        <f>AVERAGE(G$6:G170)</f>
        <v>2.5939393939393938</v>
      </c>
      <c r="AD169">
        <f>AVERAGE(H$6:H170)</f>
        <v>3.2666666666666666</v>
      </c>
      <c r="AE169">
        <f>AVERAGE(I$6:I170)</f>
        <v>0</v>
      </c>
      <c r="AF169">
        <f>AVERAGE(J$6:J170)</f>
        <v>0</v>
      </c>
      <c r="AG169">
        <f>AVERAGE(K$6:K170)</f>
        <v>23.721212121212123</v>
      </c>
      <c r="AI169" t="e">
        <f>AVERAGE(M$6:M170)</f>
        <v>#VALUE!</v>
      </c>
      <c r="AJ169" t="e">
        <f>AVERAGE(N$6:N170)</f>
        <v>#VALUE!</v>
      </c>
      <c r="AK169" t="e">
        <f>AVERAGE(O$6:O170)</f>
        <v>#VALUE!</v>
      </c>
      <c r="AL169" t="e">
        <f>AVERAGE(P$6:P170)</f>
        <v>#VALUE!</v>
      </c>
      <c r="AM169" t="e">
        <f>AVERAGE(Q$6:Q170)</f>
        <v>#VALUE!</v>
      </c>
      <c r="AN169" t="e">
        <f>AVERAGE(R$6:R170)</f>
        <v>#VALUE!</v>
      </c>
      <c r="AO169" t="e">
        <f>AVERAGE(S$6:S170)</f>
        <v>#VALUE!</v>
      </c>
      <c r="AP169" t="e">
        <f>AVERAGE(T$6:T170)</f>
        <v>#VALUE!</v>
      </c>
      <c r="AQ169" t="e">
        <f>AVERAGE(U$6:U170)</f>
        <v>#VALUE!</v>
      </c>
      <c r="AR169" t="e">
        <f>AVERAGE(V$6:V170)</f>
        <v>#VALUE!</v>
      </c>
      <c r="AT169" s="16">
        <f>STDEVP(B$6:B170)</f>
        <v>5.6360573393476985</v>
      </c>
      <c r="AU169" s="16">
        <f>STDEVP(C$6:C170)</f>
        <v>7.088784970639416</v>
      </c>
      <c r="AV169" s="16">
        <f>STDEVP(D$6:D170)</f>
        <v>4.402829042929922</v>
      </c>
      <c r="AW169" s="16">
        <f>STDEVP(E$6:E170)</f>
        <v>4.495687148643205</v>
      </c>
      <c r="AX169" s="16">
        <f>STDEVP(F$6:F170)</f>
        <v>4.559372630952508</v>
      </c>
      <c r="AY169" s="16">
        <f>STDEVP(G$6:G170)</f>
        <v>3.7689271356584575</v>
      </c>
      <c r="AZ169" s="16">
        <f>STDEVP(H$6:H170)</f>
        <v>4.831880659440039</v>
      </c>
      <c r="BA169" s="16">
        <f>STDEVP(I$6:I170)</f>
        <v>0</v>
      </c>
      <c r="BB169" s="16">
        <f>STDEVP(J$6:J170)</f>
        <v>0</v>
      </c>
      <c r="BC169" s="16">
        <f>STDEVP(K$6:K170)</f>
        <v>33.29766355963677</v>
      </c>
      <c r="BE169" s="39">
        <f t="shared" si="45"/>
        <v>110</v>
      </c>
      <c r="BF169" s="39">
        <f t="shared" si="46"/>
        <v>9</v>
      </c>
      <c r="BG169" s="39">
        <f t="shared" si="47"/>
        <v>23</v>
      </c>
      <c r="BH169" s="39">
        <f t="shared" si="48"/>
        <v>10</v>
      </c>
      <c r="BI169" s="39">
        <f t="shared" si="49"/>
        <v>6</v>
      </c>
      <c r="BJ169" s="39">
        <f t="shared" si="50"/>
        <v>6</v>
      </c>
    </row>
    <row r="170" spans="2:62" ht="14.25">
      <c r="B170" s="3">
        <f>'原始数据表'!B170</f>
        <v>0</v>
      </c>
      <c r="C170" s="3">
        <f>'原始数据表'!C170</f>
        <v>0</v>
      </c>
      <c r="D170" s="3">
        <f>'原始数据表'!D170</f>
        <v>0</v>
      </c>
      <c r="E170" s="3">
        <f>'原始数据表'!E170</f>
        <v>0</v>
      </c>
      <c r="F170" s="3">
        <f>'原始数据表'!F170</f>
        <v>0</v>
      </c>
      <c r="G170" s="3">
        <f>'原始数据表'!G170</f>
        <v>0</v>
      </c>
      <c r="H170" s="3">
        <f>'原始数据表'!H170</f>
        <v>0</v>
      </c>
      <c r="I170" s="3">
        <f>'原始数据表'!I170</f>
        <v>0</v>
      </c>
      <c r="J170" s="3">
        <f>'原始数据表'!J170</f>
        <v>0</v>
      </c>
      <c r="K170" s="3">
        <f t="shared" si="34"/>
        <v>0</v>
      </c>
      <c r="L170">
        <v>165</v>
      </c>
      <c r="M170" t="e">
        <f ca="1" t="shared" si="35"/>
        <v>#VALUE!</v>
      </c>
      <c r="N170" t="e">
        <f ca="1" t="shared" si="36"/>
        <v>#VALUE!</v>
      </c>
      <c r="O170" t="e">
        <f ca="1" t="shared" si="37"/>
        <v>#VALUE!</v>
      </c>
      <c r="P170" t="e">
        <f ca="1" t="shared" si="38"/>
        <v>#VALUE!</v>
      </c>
      <c r="Q170" t="e">
        <f ca="1" t="shared" si="39"/>
        <v>#VALUE!</v>
      </c>
      <c r="R170" t="e">
        <f ca="1" t="shared" si="40"/>
        <v>#VALUE!</v>
      </c>
      <c r="S170" t="e">
        <f ca="1" t="shared" si="41"/>
        <v>#VALUE!</v>
      </c>
      <c r="T170" t="e">
        <f ca="1" t="shared" si="42"/>
        <v>#VALUE!</v>
      </c>
      <c r="U170" t="e">
        <f ca="1" t="shared" si="43"/>
        <v>#VALUE!</v>
      </c>
      <c r="V170" t="e">
        <f ca="1" t="shared" si="44"/>
        <v>#VALUE!</v>
      </c>
      <c r="X170">
        <f>AVERAGE(B$6:B171)</f>
        <v>3.8734939759036147</v>
      </c>
      <c r="Y170">
        <f>AVERAGE(C$6:C171)</f>
        <v>4.909638554216867</v>
      </c>
      <c r="Z170">
        <f>AVERAGE(D$6:D171)</f>
        <v>3.036144578313253</v>
      </c>
      <c r="AA170">
        <f>AVERAGE(E$6:E171)</f>
        <v>2.9518072289156625</v>
      </c>
      <c r="AB170">
        <f>AVERAGE(F$6:F171)</f>
        <v>2.9819277108433737</v>
      </c>
      <c r="AC170">
        <f>AVERAGE(G$6:G171)</f>
        <v>2.5783132530120483</v>
      </c>
      <c r="AD170">
        <f>AVERAGE(H$6:H171)</f>
        <v>3.246987951807229</v>
      </c>
      <c r="AE170">
        <f>AVERAGE(I$6:I171)</f>
        <v>0</v>
      </c>
      <c r="AF170">
        <f>AVERAGE(J$6:J171)</f>
        <v>0</v>
      </c>
      <c r="AG170">
        <f>AVERAGE(K$6:K171)</f>
        <v>23.57831325301205</v>
      </c>
      <c r="AI170" t="e">
        <f>AVERAGE(M$6:M171)</f>
        <v>#VALUE!</v>
      </c>
      <c r="AJ170" t="e">
        <f>AVERAGE(N$6:N171)</f>
        <v>#VALUE!</v>
      </c>
      <c r="AK170" t="e">
        <f>AVERAGE(O$6:O171)</f>
        <v>#VALUE!</v>
      </c>
      <c r="AL170" t="e">
        <f>AVERAGE(P$6:P171)</f>
        <v>#VALUE!</v>
      </c>
      <c r="AM170" t="e">
        <f>AVERAGE(Q$6:Q171)</f>
        <v>#VALUE!</v>
      </c>
      <c r="AN170" t="e">
        <f>AVERAGE(R$6:R171)</f>
        <v>#VALUE!</v>
      </c>
      <c r="AO170" t="e">
        <f>AVERAGE(S$6:S171)</f>
        <v>#VALUE!</v>
      </c>
      <c r="AP170" t="e">
        <f>AVERAGE(T$6:T171)</f>
        <v>#VALUE!</v>
      </c>
      <c r="AQ170" t="e">
        <f>AVERAGE(U$6:U171)</f>
        <v>#VALUE!</v>
      </c>
      <c r="AR170" t="e">
        <f>AVERAGE(V$6:V171)</f>
        <v>#VALUE!</v>
      </c>
      <c r="AT170" s="16">
        <f>STDEVP(B$6:B171)</f>
        <v>5.627141291760283</v>
      </c>
      <c r="AU170" s="16">
        <f>STDEVP(C$6:C171)</f>
        <v>7.077728763358356</v>
      </c>
      <c r="AV170" s="16">
        <f>STDEVP(D$6:D171)</f>
        <v>4.395906592988281</v>
      </c>
      <c r="AW170" s="16">
        <f>STDEVP(E$6:E171)</f>
        <v>4.488012452084801</v>
      </c>
      <c r="AX170" s="16">
        <f>STDEVP(F$6:F171)</f>
        <v>4.551542690368196</v>
      </c>
      <c r="AY170" s="16">
        <f>STDEVP(G$6:G171)</f>
        <v>3.762915051526553</v>
      </c>
      <c r="AZ170" s="16">
        <f>STDEVP(H$6:H171)</f>
        <v>4.823932239663705</v>
      </c>
      <c r="BA170" s="16">
        <f>STDEVP(I$6:I171)</f>
        <v>0</v>
      </c>
      <c r="BB170" s="16">
        <f>STDEVP(J$6:J171)</f>
        <v>0</v>
      </c>
      <c r="BC170" s="16">
        <f>STDEVP(K$6:K171)</f>
        <v>33.24792609962265</v>
      </c>
      <c r="BE170" s="39">
        <f t="shared" si="45"/>
        <v>111</v>
      </c>
      <c r="BF170" s="39">
        <f t="shared" si="46"/>
        <v>9</v>
      </c>
      <c r="BG170" s="39">
        <f t="shared" si="47"/>
        <v>23</v>
      </c>
      <c r="BH170" s="39">
        <f t="shared" si="48"/>
        <v>10</v>
      </c>
      <c r="BI170" s="39">
        <f t="shared" si="49"/>
        <v>6</v>
      </c>
      <c r="BJ170" s="39">
        <f t="shared" si="50"/>
        <v>6</v>
      </c>
    </row>
    <row r="171" spans="2:62" ht="14.25">
      <c r="B171" s="3">
        <f>'原始数据表'!B171</f>
        <v>0</v>
      </c>
      <c r="C171" s="3">
        <f>'原始数据表'!C171</f>
        <v>0</v>
      </c>
      <c r="D171" s="3">
        <f>'原始数据表'!D171</f>
        <v>0</v>
      </c>
      <c r="E171" s="3">
        <f>'原始数据表'!E171</f>
        <v>0</v>
      </c>
      <c r="F171" s="3">
        <f>'原始数据表'!F171</f>
        <v>0</v>
      </c>
      <c r="G171" s="3">
        <f>'原始数据表'!G171</f>
        <v>0</v>
      </c>
      <c r="H171" s="3">
        <f>'原始数据表'!H171</f>
        <v>0</v>
      </c>
      <c r="I171" s="3">
        <f>'原始数据表'!I171</f>
        <v>0</v>
      </c>
      <c r="J171" s="3">
        <f>'原始数据表'!J171</f>
        <v>0</v>
      </c>
      <c r="K171" s="3">
        <f t="shared" si="34"/>
        <v>0</v>
      </c>
      <c r="L171">
        <v>166</v>
      </c>
      <c r="M171" t="e">
        <f ca="1" t="shared" si="35"/>
        <v>#VALUE!</v>
      </c>
      <c r="N171" t="e">
        <f ca="1" t="shared" si="36"/>
        <v>#VALUE!</v>
      </c>
      <c r="O171" t="e">
        <f ca="1" t="shared" si="37"/>
        <v>#VALUE!</v>
      </c>
      <c r="P171" t="e">
        <f ca="1" t="shared" si="38"/>
        <v>#VALUE!</v>
      </c>
      <c r="Q171" t="e">
        <f ca="1" t="shared" si="39"/>
        <v>#VALUE!</v>
      </c>
      <c r="R171" t="e">
        <f ca="1" t="shared" si="40"/>
        <v>#VALUE!</v>
      </c>
      <c r="S171" t="e">
        <f ca="1" t="shared" si="41"/>
        <v>#VALUE!</v>
      </c>
      <c r="T171" t="e">
        <f ca="1" t="shared" si="42"/>
        <v>#VALUE!</v>
      </c>
      <c r="U171" t="e">
        <f ca="1" t="shared" si="43"/>
        <v>#VALUE!</v>
      </c>
      <c r="V171" t="e">
        <f ca="1" t="shared" si="44"/>
        <v>#VALUE!</v>
      </c>
      <c r="X171">
        <f>AVERAGE(B$6:B172)</f>
        <v>3.8502994011976046</v>
      </c>
      <c r="Y171">
        <f>AVERAGE(C$6:C172)</f>
        <v>4.880239520958084</v>
      </c>
      <c r="Z171">
        <f>AVERAGE(D$6:D172)</f>
        <v>3.0179640718562872</v>
      </c>
      <c r="AA171">
        <f>AVERAGE(E$6:E172)</f>
        <v>2.934131736526946</v>
      </c>
      <c r="AB171">
        <f>AVERAGE(F$6:F172)</f>
        <v>2.964071856287425</v>
      </c>
      <c r="AC171">
        <f>AVERAGE(G$6:G172)</f>
        <v>2.562874251497006</v>
      </c>
      <c r="AD171">
        <f>AVERAGE(H$6:H172)</f>
        <v>3.2275449101796405</v>
      </c>
      <c r="AE171">
        <f>AVERAGE(I$6:I172)</f>
        <v>0</v>
      </c>
      <c r="AF171">
        <f>AVERAGE(J$6:J172)</f>
        <v>0</v>
      </c>
      <c r="AG171">
        <f>AVERAGE(K$6:K172)</f>
        <v>23.437125748502993</v>
      </c>
      <c r="AI171" t="e">
        <f>AVERAGE(M$6:M172)</f>
        <v>#VALUE!</v>
      </c>
      <c r="AJ171" t="e">
        <f>AVERAGE(N$6:N172)</f>
        <v>#VALUE!</v>
      </c>
      <c r="AK171" t="e">
        <f>AVERAGE(O$6:O172)</f>
        <v>#VALUE!</v>
      </c>
      <c r="AL171" t="e">
        <f>AVERAGE(P$6:P172)</f>
        <v>#VALUE!</v>
      </c>
      <c r="AM171" t="e">
        <f>AVERAGE(Q$6:Q172)</f>
        <v>#VALUE!</v>
      </c>
      <c r="AN171" t="e">
        <f>AVERAGE(R$6:R172)</f>
        <v>#VALUE!</v>
      </c>
      <c r="AO171" t="e">
        <f>AVERAGE(S$6:S172)</f>
        <v>#VALUE!</v>
      </c>
      <c r="AP171" t="e">
        <f>AVERAGE(T$6:T172)</f>
        <v>#VALUE!</v>
      </c>
      <c r="AQ171" t="e">
        <f>AVERAGE(U$6:U172)</f>
        <v>#VALUE!</v>
      </c>
      <c r="AR171" t="e">
        <f>AVERAGE(V$6:V172)</f>
        <v>#VALUE!</v>
      </c>
      <c r="AT171" s="16">
        <f>STDEVP(B$6:B172)</f>
        <v>5.618221789678973</v>
      </c>
      <c r="AU171" s="16">
        <f>STDEVP(C$6:C172)</f>
        <v>7.066664930222947</v>
      </c>
      <c r="AV171" s="16">
        <f>STDEVP(D$6:D172)</f>
        <v>4.388980558855844</v>
      </c>
      <c r="AW171" s="16">
        <f>STDEVP(E$6:E172)</f>
        <v>4.48034660302574</v>
      </c>
      <c r="AX171" s="16">
        <f>STDEVP(F$6:F172)</f>
        <v>4.543722675881058</v>
      </c>
      <c r="AY171" s="16">
        <f>STDEVP(G$6:G172)</f>
        <v>3.7569016890986893</v>
      </c>
      <c r="AZ171" s="16">
        <f>STDEVP(H$6:H172)</f>
        <v>4.815987156947916</v>
      </c>
      <c r="BA171" s="16">
        <f>STDEVP(I$6:I172)</f>
        <v>0</v>
      </c>
      <c r="BB171" s="16">
        <f>STDEVP(J$6:J172)</f>
        <v>0</v>
      </c>
      <c r="BC171" s="16">
        <f>STDEVP(K$6:K172)</f>
        <v>33.19810702888875</v>
      </c>
      <c r="BE171" s="39">
        <f t="shared" si="45"/>
        <v>112</v>
      </c>
      <c r="BF171" s="39">
        <f t="shared" si="46"/>
        <v>9</v>
      </c>
      <c r="BG171" s="39">
        <f t="shared" si="47"/>
        <v>23</v>
      </c>
      <c r="BH171" s="39">
        <f t="shared" si="48"/>
        <v>10</v>
      </c>
      <c r="BI171" s="39">
        <f t="shared" si="49"/>
        <v>6</v>
      </c>
      <c r="BJ171" s="39">
        <f t="shared" si="50"/>
        <v>6</v>
      </c>
    </row>
    <row r="172" spans="2:62" ht="14.25">
      <c r="B172" s="3">
        <f>'原始数据表'!B172</f>
        <v>0</v>
      </c>
      <c r="C172" s="3">
        <f>'原始数据表'!C172</f>
        <v>0</v>
      </c>
      <c r="D172" s="3">
        <f>'原始数据表'!D172</f>
        <v>0</v>
      </c>
      <c r="E172" s="3">
        <f>'原始数据表'!E172</f>
        <v>0</v>
      </c>
      <c r="F172" s="3">
        <f>'原始数据表'!F172</f>
        <v>0</v>
      </c>
      <c r="G172" s="3">
        <f>'原始数据表'!G172</f>
        <v>0</v>
      </c>
      <c r="H172" s="3">
        <f>'原始数据表'!H172</f>
        <v>0</v>
      </c>
      <c r="I172" s="3">
        <f>'原始数据表'!I172</f>
        <v>0</v>
      </c>
      <c r="J172" s="3">
        <f>'原始数据表'!J172</f>
        <v>0</v>
      </c>
      <c r="K172" s="3">
        <f t="shared" si="34"/>
        <v>0</v>
      </c>
      <c r="L172">
        <v>167</v>
      </c>
      <c r="M172" t="e">
        <f ca="1" t="shared" si="35"/>
        <v>#VALUE!</v>
      </c>
      <c r="N172" t="e">
        <f ca="1" t="shared" si="36"/>
        <v>#VALUE!</v>
      </c>
      <c r="O172" t="e">
        <f ca="1" t="shared" si="37"/>
        <v>#VALUE!</v>
      </c>
      <c r="P172" t="e">
        <f ca="1" t="shared" si="38"/>
        <v>#VALUE!</v>
      </c>
      <c r="Q172" t="e">
        <f ca="1" t="shared" si="39"/>
        <v>#VALUE!</v>
      </c>
      <c r="R172" t="e">
        <f ca="1" t="shared" si="40"/>
        <v>#VALUE!</v>
      </c>
      <c r="S172" t="e">
        <f ca="1" t="shared" si="41"/>
        <v>#VALUE!</v>
      </c>
      <c r="T172" t="e">
        <f ca="1" t="shared" si="42"/>
        <v>#VALUE!</v>
      </c>
      <c r="U172" t="e">
        <f ca="1" t="shared" si="43"/>
        <v>#VALUE!</v>
      </c>
      <c r="V172" t="e">
        <f ca="1" t="shared" si="44"/>
        <v>#VALUE!</v>
      </c>
      <c r="X172">
        <f>AVERAGE(B$6:B173)</f>
        <v>3.8273809523809526</v>
      </c>
      <c r="Y172">
        <f>AVERAGE(C$6:C173)</f>
        <v>4.851190476190476</v>
      </c>
      <c r="Z172">
        <f>AVERAGE(D$6:D173)</f>
        <v>3</v>
      </c>
      <c r="AA172">
        <f>AVERAGE(E$6:E173)</f>
        <v>2.9166666666666665</v>
      </c>
      <c r="AB172">
        <f>AVERAGE(F$6:F173)</f>
        <v>2.9464285714285716</v>
      </c>
      <c r="AC172">
        <f>AVERAGE(G$6:G173)</f>
        <v>2.5476190476190474</v>
      </c>
      <c r="AD172">
        <f>AVERAGE(H$6:H173)</f>
        <v>3.2083333333333335</v>
      </c>
      <c r="AE172">
        <f>AVERAGE(I$6:I173)</f>
        <v>0</v>
      </c>
      <c r="AF172">
        <f>AVERAGE(J$6:J173)</f>
        <v>0</v>
      </c>
      <c r="AG172">
        <f>AVERAGE(K$6:K173)</f>
        <v>23.297619047619047</v>
      </c>
      <c r="AI172" t="e">
        <f>AVERAGE(M$6:M173)</f>
        <v>#VALUE!</v>
      </c>
      <c r="AJ172" t="e">
        <f>AVERAGE(N$6:N173)</f>
        <v>#VALUE!</v>
      </c>
      <c r="AK172" t="e">
        <f>AVERAGE(O$6:O173)</f>
        <v>#VALUE!</v>
      </c>
      <c r="AL172" t="e">
        <f>AVERAGE(P$6:P173)</f>
        <v>#VALUE!</v>
      </c>
      <c r="AM172" t="e">
        <f>AVERAGE(Q$6:Q173)</f>
        <v>#VALUE!</v>
      </c>
      <c r="AN172" t="e">
        <f>AVERAGE(R$6:R173)</f>
        <v>#VALUE!</v>
      </c>
      <c r="AO172" t="e">
        <f>AVERAGE(S$6:S173)</f>
        <v>#VALUE!</v>
      </c>
      <c r="AP172" t="e">
        <f>AVERAGE(T$6:T173)</f>
        <v>#VALUE!</v>
      </c>
      <c r="AQ172" t="e">
        <f>AVERAGE(U$6:U173)</f>
        <v>#VALUE!</v>
      </c>
      <c r="AR172" t="e">
        <f>AVERAGE(V$6:V173)</f>
        <v>#VALUE!</v>
      </c>
      <c r="AT172" s="16">
        <f>STDEVP(B$6:B173)</f>
        <v>5.609300338139037</v>
      </c>
      <c r="AU172" s="16">
        <f>STDEVP(C$6:C173)</f>
        <v>7.055595450009518</v>
      </c>
      <c r="AV172" s="16">
        <f>STDEVP(D$6:D173)</f>
        <v>4.382052139395531</v>
      </c>
      <c r="AW172" s="16">
        <f>STDEVP(E$6:E173)</f>
        <v>4.472690500969223</v>
      </c>
      <c r="AX172" s="16">
        <f>STDEVP(F$6:F173)</f>
        <v>4.535913475191273</v>
      </c>
      <c r="AY172" s="16">
        <f>STDEVP(G$6:G173)</f>
        <v>3.750888027885187</v>
      </c>
      <c r="AZ172" s="16">
        <f>STDEVP(H$6:H173)</f>
        <v>4.808046537621751</v>
      </c>
      <c r="BA172" s="16">
        <f>STDEVP(I$6:I173)</f>
        <v>0</v>
      </c>
      <c r="BB172" s="16">
        <f>STDEVP(J$6:J173)</f>
        <v>0</v>
      </c>
      <c r="BC172" s="16">
        <f>STDEVP(K$6:K173)</f>
        <v>33.14821684563668</v>
      </c>
      <c r="BE172" s="39">
        <f t="shared" si="45"/>
        <v>113</v>
      </c>
      <c r="BF172" s="39">
        <f t="shared" si="46"/>
        <v>9</v>
      </c>
      <c r="BG172" s="39">
        <f t="shared" si="47"/>
        <v>23</v>
      </c>
      <c r="BH172" s="39">
        <f t="shared" si="48"/>
        <v>10</v>
      </c>
      <c r="BI172" s="39">
        <f t="shared" si="49"/>
        <v>6</v>
      </c>
      <c r="BJ172" s="39">
        <f t="shared" si="50"/>
        <v>6</v>
      </c>
    </row>
    <row r="173" spans="2:62" ht="14.25">
      <c r="B173" s="3">
        <f>'原始数据表'!B173</f>
        <v>0</v>
      </c>
      <c r="C173" s="3">
        <f>'原始数据表'!C173</f>
        <v>0</v>
      </c>
      <c r="D173" s="3">
        <f>'原始数据表'!D173</f>
        <v>0</v>
      </c>
      <c r="E173" s="3">
        <f>'原始数据表'!E173</f>
        <v>0</v>
      </c>
      <c r="F173" s="3">
        <f>'原始数据表'!F173</f>
        <v>0</v>
      </c>
      <c r="G173" s="3">
        <f>'原始数据表'!G173</f>
        <v>0</v>
      </c>
      <c r="H173" s="3">
        <f>'原始数据表'!H173</f>
        <v>0</v>
      </c>
      <c r="I173" s="3">
        <f>'原始数据表'!I173</f>
        <v>0</v>
      </c>
      <c r="J173" s="3">
        <f>'原始数据表'!J173</f>
        <v>0</v>
      </c>
      <c r="K173" s="3">
        <f t="shared" si="34"/>
        <v>0</v>
      </c>
      <c r="L173">
        <v>168</v>
      </c>
      <c r="M173" t="e">
        <f ca="1" t="shared" si="35"/>
        <v>#VALUE!</v>
      </c>
      <c r="N173" t="e">
        <f ca="1" t="shared" si="36"/>
        <v>#VALUE!</v>
      </c>
      <c r="O173" t="e">
        <f ca="1" t="shared" si="37"/>
        <v>#VALUE!</v>
      </c>
      <c r="P173" t="e">
        <f ca="1" t="shared" si="38"/>
        <v>#VALUE!</v>
      </c>
      <c r="Q173" t="e">
        <f ca="1" t="shared" si="39"/>
        <v>#VALUE!</v>
      </c>
      <c r="R173" t="e">
        <f ca="1" t="shared" si="40"/>
        <v>#VALUE!</v>
      </c>
      <c r="S173" t="e">
        <f ca="1" t="shared" si="41"/>
        <v>#VALUE!</v>
      </c>
      <c r="T173" t="e">
        <f ca="1" t="shared" si="42"/>
        <v>#VALUE!</v>
      </c>
      <c r="U173" t="e">
        <f ca="1" t="shared" si="43"/>
        <v>#VALUE!</v>
      </c>
      <c r="V173" t="e">
        <f ca="1" t="shared" si="44"/>
        <v>#VALUE!</v>
      </c>
      <c r="X173">
        <f>AVERAGE(B$6:B174)</f>
        <v>3.804733727810651</v>
      </c>
      <c r="Y173">
        <f>AVERAGE(C$6:C174)</f>
        <v>4.822485207100592</v>
      </c>
      <c r="Z173">
        <f>AVERAGE(D$6:D174)</f>
        <v>2.9822485207100593</v>
      </c>
      <c r="AA173">
        <f>AVERAGE(E$6:E174)</f>
        <v>2.899408284023669</v>
      </c>
      <c r="AB173">
        <f>AVERAGE(F$6:F174)</f>
        <v>2.9289940828402368</v>
      </c>
      <c r="AC173">
        <f>AVERAGE(G$6:G174)</f>
        <v>2.532544378698225</v>
      </c>
      <c r="AD173">
        <f>AVERAGE(H$6:H174)</f>
        <v>3.1893491124260356</v>
      </c>
      <c r="AE173">
        <f>AVERAGE(I$6:I174)</f>
        <v>0</v>
      </c>
      <c r="AF173">
        <f>AVERAGE(J$6:J174)</f>
        <v>0</v>
      </c>
      <c r="AG173">
        <f>AVERAGE(K$6:K174)</f>
        <v>23.159763313609467</v>
      </c>
      <c r="AI173" t="e">
        <f>AVERAGE(M$6:M174)</f>
        <v>#VALUE!</v>
      </c>
      <c r="AJ173" t="e">
        <f>AVERAGE(N$6:N174)</f>
        <v>#VALUE!</v>
      </c>
      <c r="AK173" t="e">
        <f>AVERAGE(O$6:O174)</f>
        <v>#VALUE!</v>
      </c>
      <c r="AL173" t="e">
        <f>AVERAGE(P$6:P174)</f>
        <v>#VALUE!</v>
      </c>
      <c r="AM173" t="e">
        <f>AVERAGE(Q$6:Q174)</f>
        <v>#VALUE!</v>
      </c>
      <c r="AN173" t="e">
        <f>AVERAGE(R$6:R174)</f>
        <v>#VALUE!</v>
      </c>
      <c r="AO173" t="e">
        <f>AVERAGE(S$6:S174)</f>
        <v>#VALUE!</v>
      </c>
      <c r="AP173" t="e">
        <f>AVERAGE(T$6:T174)</f>
        <v>#VALUE!</v>
      </c>
      <c r="AQ173" t="e">
        <f>AVERAGE(U$6:U174)</f>
        <v>#VALUE!</v>
      </c>
      <c r="AR173" t="e">
        <f>AVERAGE(V$6:V174)</f>
        <v>#VALUE!</v>
      </c>
      <c r="AT173" s="16">
        <f>STDEVP(B$6:B174)</f>
        <v>5.600378375328813</v>
      </c>
      <c r="AU173" s="16">
        <f>STDEVP(C$6:C174)</f>
        <v>7.044522214602612</v>
      </c>
      <c r="AV173" s="16">
        <f>STDEVP(D$6:D174)</f>
        <v>4.375122480491552</v>
      </c>
      <c r="AW173" s="16">
        <f>STDEVP(E$6:E174)</f>
        <v>4.465045001879277</v>
      </c>
      <c r="AX173" s="16">
        <f>STDEVP(F$6:F174)</f>
        <v>4.528115932633932</v>
      </c>
      <c r="AY173" s="16">
        <f>STDEVP(G$6:G174)</f>
        <v>3.744875003576118</v>
      </c>
      <c r="AZ173" s="16">
        <f>STDEVP(H$6:H174)</f>
        <v>4.800111456054593</v>
      </c>
      <c r="BA173" s="16">
        <f>STDEVP(I$6:I174)</f>
        <v>0</v>
      </c>
      <c r="BB173" s="16">
        <f>STDEVP(J$6:J174)</f>
        <v>0</v>
      </c>
      <c r="BC173" s="16">
        <f>STDEVP(K$6:K174)</f>
        <v>33.09826560022135</v>
      </c>
      <c r="BE173" s="39">
        <f t="shared" si="45"/>
        <v>114</v>
      </c>
      <c r="BF173" s="39">
        <f t="shared" si="46"/>
        <v>9</v>
      </c>
      <c r="BG173" s="39">
        <f t="shared" si="47"/>
        <v>23</v>
      </c>
      <c r="BH173" s="39">
        <f t="shared" si="48"/>
        <v>10</v>
      </c>
      <c r="BI173" s="39">
        <f t="shared" si="49"/>
        <v>6</v>
      </c>
      <c r="BJ173" s="39">
        <f t="shared" si="50"/>
        <v>6</v>
      </c>
    </row>
    <row r="174" spans="2:62" ht="14.25">
      <c r="B174" s="3">
        <f>'原始数据表'!B174</f>
        <v>0</v>
      </c>
      <c r="C174" s="3">
        <f>'原始数据表'!C174</f>
        <v>0</v>
      </c>
      <c r="D174" s="3">
        <f>'原始数据表'!D174</f>
        <v>0</v>
      </c>
      <c r="E174" s="3">
        <f>'原始数据表'!E174</f>
        <v>0</v>
      </c>
      <c r="F174" s="3">
        <f>'原始数据表'!F174</f>
        <v>0</v>
      </c>
      <c r="G174" s="3">
        <f>'原始数据表'!G174</f>
        <v>0</v>
      </c>
      <c r="H174" s="3">
        <f>'原始数据表'!H174</f>
        <v>0</v>
      </c>
      <c r="I174" s="3">
        <f>'原始数据表'!I174</f>
        <v>0</v>
      </c>
      <c r="J174" s="3">
        <f>'原始数据表'!J174</f>
        <v>0</v>
      </c>
      <c r="K174" s="3">
        <f t="shared" si="34"/>
        <v>0</v>
      </c>
      <c r="L174">
        <v>169</v>
      </c>
      <c r="M174" t="e">
        <f ca="1" t="shared" si="35"/>
        <v>#VALUE!</v>
      </c>
      <c r="N174" t="e">
        <f ca="1" t="shared" si="36"/>
        <v>#VALUE!</v>
      </c>
      <c r="O174" t="e">
        <f ca="1" t="shared" si="37"/>
        <v>#VALUE!</v>
      </c>
      <c r="P174" t="e">
        <f ca="1" t="shared" si="38"/>
        <v>#VALUE!</v>
      </c>
      <c r="Q174" t="e">
        <f ca="1" t="shared" si="39"/>
        <v>#VALUE!</v>
      </c>
      <c r="R174" t="e">
        <f ca="1" t="shared" si="40"/>
        <v>#VALUE!</v>
      </c>
      <c r="S174" t="e">
        <f ca="1" t="shared" si="41"/>
        <v>#VALUE!</v>
      </c>
      <c r="T174" t="e">
        <f ca="1" t="shared" si="42"/>
        <v>#VALUE!</v>
      </c>
      <c r="U174" t="e">
        <f ca="1" t="shared" si="43"/>
        <v>#VALUE!</v>
      </c>
      <c r="V174" t="e">
        <f ca="1" t="shared" si="44"/>
        <v>#VALUE!</v>
      </c>
      <c r="X174">
        <f>AVERAGE(B$6:B175)</f>
        <v>3.7823529411764705</v>
      </c>
      <c r="Y174">
        <f>AVERAGE(C$6:C175)</f>
        <v>4.794117647058823</v>
      </c>
      <c r="Z174">
        <f>AVERAGE(D$6:D175)</f>
        <v>2.9647058823529413</v>
      </c>
      <c r="AA174">
        <f>AVERAGE(E$6:E175)</f>
        <v>2.8823529411764706</v>
      </c>
      <c r="AB174">
        <f>AVERAGE(F$6:F175)</f>
        <v>2.911764705882353</v>
      </c>
      <c r="AC174">
        <f>AVERAGE(G$6:G175)</f>
        <v>2.5176470588235293</v>
      </c>
      <c r="AD174">
        <f>AVERAGE(H$6:H175)</f>
        <v>3.1705882352941175</v>
      </c>
      <c r="AE174">
        <f>AVERAGE(I$6:I175)</f>
        <v>0</v>
      </c>
      <c r="AF174">
        <f>AVERAGE(J$6:J175)</f>
        <v>0</v>
      </c>
      <c r="AG174">
        <f>AVERAGE(K$6:K175)</f>
        <v>23.023529411764706</v>
      </c>
      <c r="AI174" t="e">
        <f>AVERAGE(M$6:M175)</f>
        <v>#VALUE!</v>
      </c>
      <c r="AJ174" t="e">
        <f>AVERAGE(N$6:N175)</f>
        <v>#VALUE!</v>
      </c>
      <c r="AK174" t="e">
        <f>AVERAGE(O$6:O175)</f>
        <v>#VALUE!</v>
      </c>
      <c r="AL174" t="e">
        <f>AVERAGE(P$6:P175)</f>
        <v>#VALUE!</v>
      </c>
      <c r="AM174" t="e">
        <f>AVERAGE(Q$6:Q175)</f>
        <v>#VALUE!</v>
      </c>
      <c r="AN174" t="e">
        <f>AVERAGE(R$6:R175)</f>
        <v>#VALUE!</v>
      </c>
      <c r="AO174" t="e">
        <f>AVERAGE(S$6:S175)</f>
        <v>#VALUE!</v>
      </c>
      <c r="AP174" t="e">
        <f>AVERAGE(T$6:T175)</f>
        <v>#VALUE!</v>
      </c>
      <c r="AQ174" t="e">
        <f>AVERAGE(U$6:U175)</f>
        <v>#VALUE!</v>
      </c>
      <c r="AR174" t="e">
        <f>AVERAGE(V$6:V175)</f>
        <v>#VALUE!</v>
      </c>
      <c r="AT174" s="16">
        <f>STDEVP(B$6:B175)</f>
        <v>5.591457275493377</v>
      </c>
      <c r="AU174" s="16">
        <f>STDEVP(C$6:C175)</f>
        <v>7.03344703275924</v>
      </c>
      <c r="AV174" s="16">
        <f>STDEVP(D$6:D175)</f>
        <v>4.36819267734792</v>
      </c>
      <c r="AW174" s="16">
        <f>STDEVP(E$6:E175)</f>
        <v>4.457410920111208</v>
      </c>
      <c r="AX174" s="16">
        <f>STDEVP(F$6:F175)</f>
        <v>4.520330851105946</v>
      </c>
      <c r="AY174" s="16">
        <f>STDEVP(G$6:G175)</f>
        <v>3.738863509948011</v>
      </c>
      <c r="AZ174" s="16">
        <f>STDEVP(H$6:H175)</f>
        <v>4.792182936933655</v>
      </c>
      <c r="BA174" s="16">
        <f>STDEVP(I$6:I175)</f>
        <v>0</v>
      </c>
      <c r="BB174" s="16">
        <f>STDEVP(J$6:J175)</f>
        <v>0</v>
      </c>
      <c r="BC174" s="16">
        <f>STDEVP(K$6:K175)</f>
        <v>33.04826291442411</v>
      </c>
      <c r="BE174" s="39">
        <f t="shared" si="45"/>
        <v>115</v>
      </c>
      <c r="BF174" s="39">
        <f t="shared" si="46"/>
        <v>9</v>
      </c>
      <c r="BG174" s="39">
        <f t="shared" si="47"/>
        <v>23</v>
      </c>
      <c r="BH174" s="39">
        <f t="shared" si="48"/>
        <v>10</v>
      </c>
      <c r="BI174" s="39">
        <f t="shared" si="49"/>
        <v>6</v>
      </c>
      <c r="BJ174" s="39">
        <f t="shared" si="50"/>
        <v>6</v>
      </c>
    </row>
    <row r="175" spans="2:62" ht="14.25">
      <c r="B175" s="3">
        <f>'原始数据表'!B175</f>
        <v>0</v>
      </c>
      <c r="C175" s="3">
        <f>'原始数据表'!C175</f>
        <v>0</v>
      </c>
      <c r="D175" s="3">
        <f>'原始数据表'!D175</f>
        <v>0</v>
      </c>
      <c r="E175" s="3">
        <f>'原始数据表'!E175</f>
        <v>0</v>
      </c>
      <c r="F175" s="3">
        <f>'原始数据表'!F175</f>
        <v>0</v>
      </c>
      <c r="G175" s="3">
        <f>'原始数据表'!G175</f>
        <v>0</v>
      </c>
      <c r="H175" s="3">
        <f>'原始数据表'!H175</f>
        <v>0</v>
      </c>
      <c r="I175" s="3">
        <f>'原始数据表'!I175</f>
        <v>0</v>
      </c>
      <c r="J175" s="3">
        <f>'原始数据表'!J175</f>
        <v>0</v>
      </c>
      <c r="K175" s="3">
        <f t="shared" si="34"/>
        <v>0</v>
      </c>
      <c r="L175">
        <v>170</v>
      </c>
      <c r="M175" t="e">
        <f ca="1" t="shared" si="35"/>
        <v>#VALUE!</v>
      </c>
      <c r="N175" t="e">
        <f ca="1" t="shared" si="36"/>
        <v>#VALUE!</v>
      </c>
      <c r="O175" t="e">
        <f ca="1" t="shared" si="37"/>
        <v>#VALUE!</v>
      </c>
      <c r="P175" t="e">
        <f ca="1" t="shared" si="38"/>
        <v>#VALUE!</v>
      </c>
      <c r="Q175" t="e">
        <f ca="1" t="shared" si="39"/>
        <v>#VALUE!</v>
      </c>
      <c r="R175" t="e">
        <f ca="1" t="shared" si="40"/>
        <v>#VALUE!</v>
      </c>
      <c r="S175" t="e">
        <f ca="1" t="shared" si="41"/>
        <v>#VALUE!</v>
      </c>
      <c r="T175" t="e">
        <f ca="1" t="shared" si="42"/>
        <v>#VALUE!</v>
      </c>
      <c r="U175" t="e">
        <f ca="1" t="shared" si="43"/>
        <v>#VALUE!</v>
      </c>
      <c r="V175" t="e">
        <f ca="1" t="shared" si="44"/>
        <v>#VALUE!</v>
      </c>
      <c r="X175">
        <f>AVERAGE(B$6:B176)</f>
        <v>3.760233918128655</v>
      </c>
      <c r="Y175">
        <f>AVERAGE(C$6:C176)</f>
        <v>4.766081871345029</v>
      </c>
      <c r="Z175">
        <f>AVERAGE(D$6:D176)</f>
        <v>2.9473684210526314</v>
      </c>
      <c r="AA175">
        <f>AVERAGE(E$6:E176)</f>
        <v>2.865497076023392</v>
      </c>
      <c r="AB175">
        <f>AVERAGE(F$6:F176)</f>
        <v>2.8947368421052633</v>
      </c>
      <c r="AC175">
        <f>AVERAGE(G$6:G176)</f>
        <v>2.502923976608187</v>
      </c>
      <c r="AD175">
        <f>AVERAGE(H$6:H176)</f>
        <v>3.152046783625731</v>
      </c>
      <c r="AE175">
        <f>AVERAGE(I$6:I176)</f>
        <v>0</v>
      </c>
      <c r="AF175">
        <f>AVERAGE(J$6:J176)</f>
        <v>0</v>
      </c>
      <c r="AG175">
        <f>AVERAGE(K$6:K176)</f>
        <v>22.88888888888889</v>
      </c>
      <c r="AI175" t="e">
        <f>AVERAGE(M$6:M176)</f>
        <v>#VALUE!</v>
      </c>
      <c r="AJ175" t="e">
        <f>AVERAGE(N$6:N176)</f>
        <v>#VALUE!</v>
      </c>
      <c r="AK175" t="e">
        <f>AVERAGE(O$6:O176)</f>
        <v>#VALUE!</v>
      </c>
      <c r="AL175" t="e">
        <f>AVERAGE(P$6:P176)</f>
        <v>#VALUE!</v>
      </c>
      <c r="AM175" t="e">
        <f>AVERAGE(Q$6:Q176)</f>
        <v>#VALUE!</v>
      </c>
      <c r="AN175" t="e">
        <f>AVERAGE(R$6:R176)</f>
        <v>#VALUE!</v>
      </c>
      <c r="AO175" t="e">
        <f>AVERAGE(S$6:S176)</f>
        <v>#VALUE!</v>
      </c>
      <c r="AP175" t="e">
        <f>AVERAGE(T$6:T176)</f>
        <v>#VALUE!</v>
      </c>
      <c r="AQ175" t="e">
        <f>AVERAGE(U$6:U176)</f>
        <v>#VALUE!</v>
      </c>
      <c r="AR175" t="e">
        <f>AVERAGE(V$6:V176)</f>
        <v>#VALUE!</v>
      </c>
      <c r="AT175" s="16">
        <f>STDEVP(B$6:B176)</f>
        <v>5.582538351700442</v>
      </c>
      <c r="AU175" s="16">
        <f>STDEVP(C$6:C176)</f>
        <v>7.022371633694569</v>
      </c>
      <c r="AV175" s="16">
        <f>STDEVP(D$6:D176)</f>
        <v>4.361263776677926</v>
      </c>
      <c r="AW175" s="16">
        <f>STDEVP(E$6:E176)</f>
        <v>4.449789030250102</v>
      </c>
      <c r="AX175" s="16">
        <f>STDEVP(F$6:F176)</f>
        <v>4.512558993901131</v>
      </c>
      <c r="AY175" s="16">
        <f>STDEVP(G$6:G176)</f>
        <v>3.732854400680073</v>
      </c>
      <c r="AZ175" s="16">
        <f>STDEVP(H$6:H176)</f>
        <v>4.784261957433294</v>
      </c>
      <c r="BA175" s="16">
        <f>STDEVP(I$6:I176)</f>
        <v>0</v>
      </c>
      <c r="BB175" s="16">
        <f>STDEVP(J$6:J176)</f>
        <v>0</v>
      </c>
      <c r="BC175" s="16">
        <f>STDEVP(K$6:K176)</f>
        <v>32.99821799981164</v>
      </c>
      <c r="BE175" s="39">
        <f t="shared" si="45"/>
        <v>116</v>
      </c>
      <c r="BF175" s="39">
        <f t="shared" si="46"/>
        <v>9</v>
      </c>
      <c r="BG175" s="39">
        <f t="shared" si="47"/>
        <v>23</v>
      </c>
      <c r="BH175" s="39">
        <f t="shared" si="48"/>
        <v>10</v>
      </c>
      <c r="BI175" s="39">
        <f t="shared" si="49"/>
        <v>6</v>
      </c>
      <c r="BJ175" s="39">
        <f t="shared" si="50"/>
        <v>6</v>
      </c>
    </row>
    <row r="176" spans="2:62" ht="14.25">
      <c r="B176" s="3">
        <f>'原始数据表'!B176</f>
        <v>0</v>
      </c>
      <c r="C176" s="3">
        <f>'原始数据表'!C176</f>
        <v>0</v>
      </c>
      <c r="D176" s="3">
        <f>'原始数据表'!D176</f>
        <v>0</v>
      </c>
      <c r="E176" s="3">
        <f>'原始数据表'!E176</f>
        <v>0</v>
      </c>
      <c r="F176" s="3">
        <f>'原始数据表'!F176</f>
        <v>0</v>
      </c>
      <c r="G176" s="3">
        <f>'原始数据表'!G176</f>
        <v>0</v>
      </c>
      <c r="H176" s="3">
        <f>'原始数据表'!H176</f>
        <v>0</v>
      </c>
      <c r="I176" s="3">
        <f>'原始数据表'!I176</f>
        <v>0</v>
      </c>
      <c r="J176" s="3">
        <f>'原始数据表'!J176</f>
        <v>0</v>
      </c>
      <c r="K176" s="3">
        <f t="shared" si="34"/>
        <v>0</v>
      </c>
      <c r="L176">
        <v>171</v>
      </c>
      <c r="M176" t="e">
        <f ca="1" t="shared" si="35"/>
        <v>#VALUE!</v>
      </c>
      <c r="N176" t="e">
        <f ca="1" t="shared" si="36"/>
        <v>#VALUE!</v>
      </c>
      <c r="O176" t="e">
        <f ca="1" t="shared" si="37"/>
        <v>#VALUE!</v>
      </c>
      <c r="P176" t="e">
        <f ca="1" t="shared" si="38"/>
        <v>#VALUE!</v>
      </c>
      <c r="Q176" t="e">
        <f ca="1" t="shared" si="39"/>
        <v>#VALUE!</v>
      </c>
      <c r="R176" t="e">
        <f ca="1" t="shared" si="40"/>
        <v>#VALUE!</v>
      </c>
      <c r="S176" t="e">
        <f ca="1" t="shared" si="41"/>
        <v>#VALUE!</v>
      </c>
      <c r="T176" t="e">
        <f ca="1" t="shared" si="42"/>
        <v>#VALUE!</v>
      </c>
      <c r="U176" t="e">
        <f ca="1" t="shared" si="43"/>
        <v>#VALUE!</v>
      </c>
      <c r="V176" t="e">
        <f ca="1" t="shared" si="44"/>
        <v>#VALUE!</v>
      </c>
      <c r="X176">
        <f>AVERAGE(B$6:B177)</f>
        <v>3.738372093023256</v>
      </c>
      <c r="Y176">
        <f>AVERAGE(C$6:C177)</f>
        <v>4.738372093023256</v>
      </c>
      <c r="Z176">
        <f>AVERAGE(D$6:D177)</f>
        <v>2.9302325581395348</v>
      </c>
      <c r="AA176">
        <f>AVERAGE(E$6:E177)</f>
        <v>2.8488372093023258</v>
      </c>
      <c r="AB176">
        <f>AVERAGE(F$6:F177)</f>
        <v>2.877906976744186</v>
      </c>
      <c r="AC176">
        <f>AVERAGE(G$6:G177)</f>
        <v>2.488372093023256</v>
      </c>
      <c r="AD176">
        <f>AVERAGE(H$6:H177)</f>
        <v>3.133720930232558</v>
      </c>
      <c r="AE176">
        <f>AVERAGE(I$6:I177)</f>
        <v>0</v>
      </c>
      <c r="AF176">
        <f>AVERAGE(J$6:J177)</f>
        <v>0</v>
      </c>
      <c r="AG176">
        <f>AVERAGE(K$6:K177)</f>
        <v>22.75581395348837</v>
      </c>
      <c r="AI176" t="e">
        <f>AVERAGE(M$6:M177)</f>
        <v>#VALUE!</v>
      </c>
      <c r="AJ176" t="e">
        <f>AVERAGE(N$6:N177)</f>
        <v>#VALUE!</v>
      </c>
      <c r="AK176" t="e">
        <f>AVERAGE(O$6:O177)</f>
        <v>#VALUE!</v>
      </c>
      <c r="AL176" t="e">
        <f>AVERAGE(P$6:P177)</f>
        <v>#VALUE!</v>
      </c>
      <c r="AM176" t="e">
        <f>AVERAGE(Q$6:Q177)</f>
        <v>#VALUE!</v>
      </c>
      <c r="AN176" t="e">
        <f>AVERAGE(R$6:R177)</f>
        <v>#VALUE!</v>
      </c>
      <c r="AO176" t="e">
        <f>AVERAGE(S$6:S177)</f>
        <v>#VALUE!</v>
      </c>
      <c r="AP176" t="e">
        <f>AVERAGE(T$6:T177)</f>
        <v>#VALUE!</v>
      </c>
      <c r="AQ176" t="e">
        <f>AVERAGE(U$6:U177)</f>
        <v>#VALUE!</v>
      </c>
      <c r="AR176" t="e">
        <f>AVERAGE(V$6:V177)</f>
        <v>#VALUE!</v>
      </c>
      <c r="AT176" s="16">
        <f>STDEVP(B$6:B177)</f>
        <v>5.573622858475762</v>
      </c>
      <c r="AU176" s="16">
        <f>STDEVP(C$6:C177)</f>
        <v>7.011297670498484</v>
      </c>
      <c r="AV176" s="16">
        <f>STDEVP(D$6:D177)</f>
        <v>4.354336778790315</v>
      </c>
      <c r="AW176" s="16">
        <f>STDEVP(E$6:E177)</f>
        <v>4.442180068862232</v>
      </c>
      <c r="AX176" s="16">
        <f>STDEVP(F$6:F177)</f>
        <v>4.50480108645831</v>
      </c>
      <c r="AY176" s="16">
        <f>STDEVP(G$6:G177)</f>
        <v>3.7268484910846955</v>
      </c>
      <c r="AZ176" s="16">
        <f>STDEVP(H$6:H177)</f>
        <v>4.776349449281842</v>
      </c>
      <c r="BA176" s="16">
        <f>STDEVP(I$6:I177)</f>
        <v>0</v>
      </c>
      <c r="BB176" s="16">
        <f>STDEVP(J$6:J177)</f>
        <v>0</v>
      </c>
      <c r="BC176" s="16">
        <f>STDEVP(K$6:K177)</f>
        <v>32.948139675229164</v>
      </c>
      <c r="BE176" s="39">
        <f t="shared" si="45"/>
        <v>117</v>
      </c>
      <c r="BF176" s="39">
        <f t="shared" si="46"/>
        <v>9</v>
      </c>
      <c r="BG176" s="39">
        <f t="shared" si="47"/>
        <v>23</v>
      </c>
      <c r="BH176" s="39">
        <f t="shared" si="48"/>
        <v>10</v>
      </c>
      <c r="BI176" s="39">
        <f t="shared" si="49"/>
        <v>6</v>
      </c>
      <c r="BJ176" s="39">
        <f t="shared" si="50"/>
        <v>6</v>
      </c>
    </row>
    <row r="177" spans="2:62" ht="14.25">
      <c r="B177" s="3">
        <f>'原始数据表'!B177</f>
        <v>0</v>
      </c>
      <c r="C177" s="3">
        <f>'原始数据表'!C177</f>
        <v>0</v>
      </c>
      <c r="D177" s="3">
        <f>'原始数据表'!D177</f>
        <v>0</v>
      </c>
      <c r="E177" s="3">
        <f>'原始数据表'!E177</f>
        <v>0</v>
      </c>
      <c r="F177" s="3">
        <f>'原始数据表'!F177</f>
        <v>0</v>
      </c>
      <c r="G177" s="3">
        <f>'原始数据表'!G177</f>
        <v>0</v>
      </c>
      <c r="H177" s="3">
        <f>'原始数据表'!H177</f>
        <v>0</v>
      </c>
      <c r="I177" s="3">
        <f>'原始数据表'!I177</f>
        <v>0</v>
      </c>
      <c r="J177" s="3">
        <f>'原始数据表'!J177</f>
        <v>0</v>
      </c>
      <c r="K177" s="3">
        <f t="shared" si="34"/>
        <v>0</v>
      </c>
      <c r="L177">
        <v>172</v>
      </c>
      <c r="M177" t="e">
        <f ca="1" t="shared" si="35"/>
        <v>#VALUE!</v>
      </c>
      <c r="N177" t="e">
        <f ca="1" t="shared" si="36"/>
        <v>#VALUE!</v>
      </c>
      <c r="O177" t="e">
        <f ca="1" t="shared" si="37"/>
        <v>#VALUE!</v>
      </c>
      <c r="P177" t="e">
        <f ca="1" t="shared" si="38"/>
        <v>#VALUE!</v>
      </c>
      <c r="Q177" t="e">
        <f ca="1" t="shared" si="39"/>
        <v>#VALUE!</v>
      </c>
      <c r="R177" t="e">
        <f ca="1" t="shared" si="40"/>
        <v>#VALUE!</v>
      </c>
      <c r="S177" t="e">
        <f ca="1" t="shared" si="41"/>
        <v>#VALUE!</v>
      </c>
      <c r="T177" t="e">
        <f ca="1" t="shared" si="42"/>
        <v>#VALUE!</v>
      </c>
      <c r="U177" t="e">
        <f ca="1" t="shared" si="43"/>
        <v>#VALUE!</v>
      </c>
      <c r="V177" t="e">
        <f ca="1" t="shared" si="44"/>
        <v>#VALUE!</v>
      </c>
      <c r="X177">
        <f>AVERAGE(B$6:B178)</f>
        <v>3.7167630057803467</v>
      </c>
      <c r="Y177">
        <f>AVERAGE(C$6:C178)</f>
        <v>4.710982658959537</v>
      </c>
      <c r="Z177">
        <f>AVERAGE(D$6:D178)</f>
        <v>2.913294797687861</v>
      </c>
      <c r="AA177">
        <f>AVERAGE(E$6:E178)</f>
        <v>2.832369942196532</v>
      </c>
      <c r="AB177">
        <f>AVERAGE(F$6:F178)</f>
        <v>2.861271676300578</v>
      </c>
      <c r="AC177">
        <f>AVERAGE(G$6:G178)</f>
        <v>2.4739884393063583</v>
      </c>
      <c r="AD177">
        <f>AVERAGE(H$6:H178)</f>
        <v>3.115606936416185</v>
      </c>
      <c r="AE177">
        <f>AVERAGE(I$6:I178)</f>
        <v>0</v>
      </c>
      <c r="AF177">
        <f>AVERAGE(J$6:J178)</f>
        <v>0</v>
      </c>
      <c r="AG177">
        <f>AVERAGE(K$6:K178)</f>
        <v>22.6242774566474</v>
      </c>
      <c r="AI177" t="e">
        <f>AVERAGE(M$6:M178)</f>
        <v>#VALUE!</v>
      </c>
      <c r="AJ177" t="e">
        <f>AVERAGE(N$6:N178)</f>
        <v>#VALUE!</v>
      </c>
      <c r="AK177" t="e">
        <f>AVERAGE(O$6:O178)</f>
        <v>#VALUE!</v>
      </c>
      <c r="AL177" t="e">
        <f>AVERAGE(P$6:P178)</f>
        <v>#VALUE!</v>
      </c>
      <c r="AM177" t="e">
        <f>AVERAGE(Q$6:Q178)</f>
        <v>#VALUE!</v>
      </c>
      <c r="AN177" t="e">
        <f>AVERAGE(R$6:R178)</f>
        <v>#VALUE!</v>
      </c>
      <c r="AO177" t="e">
        <f>AVERAGE(S$6:S178)</f>
        <v>#VALUE!</v>
      </c>
      <c r="AP177" t="e">
        <f>AVERAGE(T$6:T178)</f>
        <v>#VALUE!</v>
      </c>
      <c r="AQ177" t="e">
        <f>AVERAGE(U$6:U178)</f>
        <v>#VALUE!</v>
      </c>
      <c r="AR177" t="e">
        <f>AVERAGE(V$6:V178)</f>
        <v>#VALUE!</v>
      </c>
      <c r="AT177" s="16">
        <f>STDEVP(B$6:B178)</f>
        <v>5.56471199431488</v>
      </c>
      <c r="AU177" s="16">
        <f>STDEVP(C$6:C178)</f>
        <v>7.000226723391896</v>
      </c>
      <c r="AV177" s="16">
        <f>STDEVP(D$6:D178)</f>
        <v>4.347412639577599</v>
      </c>
      <c r="AW177" s="16">
        <f>STDEVP(E$6:E178)</f>
        <v>4.434584736163908</v>
      </c>
      <c r="AX177" s="16">
        <f>STDEVP(F$6:F178)</f>
        <v>4.497057818026975</v>
      </c>
      <c r="AY177" s="16">
        <f>STDEVP(G$6:G178)</f>
        <v>3.720846559756749</v>
      </c>
      <c r="AZ177" s="16">
        <f>STDEVP(H$6:H178)</f>
        <v>4.768446300731263</v>
      </c>
      <c r="BA177" s="16">
        <f>STDEVP(I$6:I178)</f>
        <v>0</v>
      </c>
      <c r="BB177" s="16">
        <f>STDEVP(J$6:J178)</f>
        <v>0</v>
      </c>
      <c r="BC177" s="16">
        <f>STDEVP(K$6:K178)</f>
        <v>32.89803638347334</v>
      </c>
      <c r="BE177" s="39">
        <f t="shared" si="45"/>
        <v>118</v>
      </c>
      <c r="BF177" s="39">
        <f t="shared" si="46"/>
        <v>9</v>
      </c>
      <c r="BG177" s="39">
        <f t="shared" si="47"/>
        <v>23</v>
      </c>
      <c r="BH177" s="39">
        <f t="shared" si="48"/>
        <v>10</v>
      </c>
      <c r="BI177" s="39">
        <f t="shared" si="49"/>
        <v>6</v>
      </c>
      <c r="BJ177" s="39">
        <f t="shared" si="50"/>
        <v>6</v>
      </c>
    </row>
    <row r="178" spans="2:62" ht="14.25">
      <c r="B178" s="3">
        <f>'原始数据表'!B178</f>
        <v>0</v>
      </c>
      <c r="C178" s="3">
        <f>'原始数据表'!C178</f>
        <v>0</v>
      </c>
      <c r="D178" s="3">
        <f>'原始数据表'!D178</f>
        <v>0</v>
      </c>
      <c r="E178" s="3">
        <f>'原始数据表'!E178</f>
        <v>0</v>
      </c>
      <c r="F178" s="3">
        <f>'原始数据表'!F178</f>
        <v>0</v>
      </c>
      <c r="G178" s="3">
        <f>'原始数据表'!G178</f>
        <v>0</v>
      </c>
      <c r="H178" s="3">
        <f>'原始数据表'!H178</f>
        <v>0</v>
      </c>
      <c r="I178" s="3">
        <f>'原始数据表'!I178</f>
        <v>0</v>
      </c>
      <c r="J178" s="3">
        <f>'原始数据表'!J178</f>
        <v>0</v>
      </c>
      <c r="K178" s="3">
        <f t="shared" si="34"/>
        <v>0</v>
      </c>
      <c r="L178">
        <v>173</v>
      </c>
      <c r="M178" t="e">
        <f ca="1" t="shared" si="35"/>
        <v>#VALUE!</v>
      </c>
      <c r="N178" t="e">
        <f ca="1" t="shared" si="36"/>
        <v>#VALUE!</v>
      </c>
      <c r="O178" t="e">
        <f ca="1" t="shared" si="37"/>
        <v>#VALUE!</v>
      </c>
      <c r="P178" t="e">
        <f ca="1" t="shared" si="38"/>
        <v>#VALUE!</v>
      </c>
      <c r="Q178" t="e">
        <f ca="1" t="shared" si="39"/>
        <v>#VALUE!</v>
      </c>
      <c r="R178" t="e">
        <f ca="1" t="shared" si="40"/>
        <v>#VALUE!</v>
      </c>
      <c r="S178" t="e">
        <f ca="1" t="shared" si="41"/>
        <v>#VALUE!</v>
      </c>
      <c r="T178" t="e">
        <f ca="1" t="shared" si="42"/>
        <v>#VALUE!</v>
      </c>
      <c r="U178" t="e">
        <f ca="1" t="shared" si="43"/>
        <v>#VALUE!</v>
      </c>
      <c r="V178" t="e">
        <f ca="1" t="shared" si="44"/>
        <v>#VALUE!</v>
      </c>
      <c r="X178">
        <f>AVERAGE(B$6:B179)</f>
        <v>3.6954022988505746</v>
      </c>
      <c r="Y178">
        <f>AVERAGE(C$6:C179)</f>
        <v>4.683908045977011</v>
      </c>
      <c r="Z178">
        <f>AVERAGE(D$6:D179)</f>
        <v>2.896551724137931</v>
      </c>
      <c r="AA178">
        <f>AVERAGE(E$6:E179)</f>
        <v>2.8160919540229883</v>
      </c>
      <c r="AB178">
        <f>AVERAGE(F$6:F179)</f>
        <v>2.8448275862068964</v>
      </c>
      <c r="AC178">
        <f>AVERAGE(G$6:G179)</f>
        <v>2.4597701149425286</v>
      </c>
      <c r="AD178">
        <f>AVERAGE(H$6:H179)</f>
        <v>3.0977011494252875</v>
      </c>
      <c r="AE178">
        <f>AVERAGE(I$6:I179)</f>
        <v>0</v>
      </c>
      <c r="AF178">
        <f>AVERAGE(J$6:J179)</f>
        <v>0</v>
      </c>
      <c r="AG178">
        <f>AVERAGE(K$6:K179)</f>
        <v>22.49425287356322</v>
      </c>
      <c r="AI178" t="e">
        <f>AVERAGE(M$6:M179)</f>
        <v>#VALUE!</v>
      </c>
      <c r="AJ178" t="e">
        <f>AVERAGE(N$6:N179)</f>
        <v>#VALUE!</v>
      </c>
      <c r="AK178" t="e">
        <f>AVERAGE(O$6:O179)</f>
        <v>#VALUE!</v>
      </c>
      <c r="AL178" t="e">
        <f>AVERAGE(P$6:P179)</f>
        <v>#VALUE!</v>
      </c>
      <c r="AM178" t="e">
        <f>AVERAGE(Q$6:Q179)</f>
        <v>#VALUE!</v>
      </c>
      <c r="AN178" t="e">
        <f>AVERAGE(R$6:R179)</f>
        <v>#VALUE!</v>
      </c>
      <c r="AO178" t="e">
        <f>AVERAGE(S$6:S179)</f>
        <v>#VALUE!</v>
      </c>
      <c r="AP178" t="e">
        <f>AVERAGE(T$6:T179)</f>
        <v>#VALUE!</v>
      </c>
      <c r="AQ178" t="e">
        <f>AVERAGE(U$6:U179)</f>
        <v>#VALUE!</v>
      </c>
      <c r="AR178" t="e">
        <f>AVERAGE(V$6:V179)</f>
        <v>#VALUE!</v>
      </c>
      <c r="AT178" s="16">
        <f>STDEVP(B$6:B179)</f>
        <v>5.555806904077662</v>
      </c>
      <c r="AU178" s="16">
        <f>STDEVP(C$6:C179)</f>
        <v>6.989160302831157</v>
      </c>
      <c r="AV178" s="16">
        <f>STDEVP(D$6:D179)</f>
        <v>4.340492272411604</v>
      </c>
      <c r="AW178" s="16">
        <f>STDEVP(E$6:E179)</f>
        <v>4.427003697612065</v>
      </c>
      <c r="AX178" s="16">
        <f>STDEVP(F$6:F179)</f>
        <v>4.489329843254765</v>
      </c>
      <c r="AY178" s="16">
        <f>STDEVP(G$6:G179)</f>
        <v>3.714849350145884</v>
      </c>
      <c r="AZ178" s="16">
        <f>STDEVP(H$6:H179)</f>
        <v>4.7605533584347555</v>
      </c>
      <c r="BA178" s="16">
        <f>STDEVP(I$6:I179)</f>
        <v>0</v>
      </c>
      <c r="BB178" s="16">
        <f>STDEVP(J$6:J179)</f>
        <v>0</v>
      </c>
      <c r="BC178" s="16">
        <f>STDEVP(K$6:K179)</f>
        <v>32.84791620718803</v>
      </c>
      <c r="BE178" s="39">
        <f t="shared" si="45"/>
        <v>119</v>
      </c>
      <c r="BF178" s="39">
        <f t="shared" si="46"/>
        <v>9</v>
      </c>
      <c r="BG178" s="39">
        <f t="shared" si="47"/>
        <v>23</v>
      </c>
      <c r="BH178" s="39">
        <f t="shared" si="48"/>
        <v>10</v>
      </c>
      <c r="BI178" s="39">
        <f t="shared" si="49"/>
        <v>6</v>
      </c>
      <c r="BJ178" s="39">
        <f t="shared" si="50"/>
        <v>6</v>
      </c>
    </row>
    <row r="179" spans="2:62" ht="14.25">
      <c r="B179" s="3">
        <f>'原始数据表'!B179</f>
        <v>0</v>
      </c>
      <c r="C179" s="3">
        <f>'原始数据表'!C179</f>
        <v>0</v>
      </c>
      <c r="D179" s="3">
        <f>'原始数据表'!D179</f>
        <v>0</v>
      </c>
      <c r="E179" s="3">
        <f>'原始数据表'!E179</f>
        <v>0</v>
      </c>
      <c r="F179" s="3">
        <f>'原始数据表'!F179</f>
        <v>0</v>
      </c>
      <c r="G179" s="3">
        <f>'原始数据表'!G179</f>
        <v>0</v>
      </c>
      <c r="H179" s="3">
        <f>'原始数据表'!H179</f>
        <v>0</v>
      </c>
      <c r="I179" s="3">
        <f>'原始数据表'!I179</f>
        <v>0</v>
      </c>
      <c r="J179" s="3">
        <f>'原始数据表'!J179</f>
        <v>0</v>
      </c>
      <c r="K179" s="3">
        <f t="shared" si="34"/>
        <v>0</v>
      </c>
      <c r="L179">
        <v>174</v>
      </c>
      <c r="M179" t="e">
        <f ca="1" t="shared" si="35"/>
        <v>#VALUE!</v>
      </c>
      <c r="N179" t="e">
        <f ca="1" t="shared" si="36"/>
        <v>#VALUE!</v>
      </c>
      <c r="O179" t="e">
        <f ca="1" t="shared" si="37"/>
        <v>#VALUE!</v>
      </c>
      <c r="P179" t="e">
        <f ca="1" t="shared" si="38"/>
        <v>#VALUE!</v>
      </c>
      <c r="Q179" t="e">
        <f ca="1" t="shared" si="39"/>
        <v>#VALUE!</v>
      </c>
      <c r="R179" t="e">
        <f ca="1" t="shared" si="40"/>
        <v>#VALUE!</v>
      </c>
      <c r="S179" t="e">
        <f ca="1" t="shared" si="41"/>
        <v>#VALUE!</v>
      </c>
      <c r="T179" t="e">
        <f ca="1" t="shared" si="42"/>
        <v>#VALUE!</v>
      </c>
      <c r="U179" t="e">
        <f ca="1" t="shared" si="43"/>
        <v>#VALUE!</v>
      </c>
      <c r="V179" t="e">
        <f ca="1" t="shared" si="44"/>
        <v>#VALUE!</v>
      </c>
      <c r="X179">
        <f>AVERAGE(B$6:B180)</f>
        <v>3.6742857142857144</v>
      </c>
      <c r="Y179">
        <f>AVERAGE(C$6:C180)</f>
        <v>4.6571428571428575</v>
      </c>
      <c r="Z179">
        <f>AVERAGE(D$6:D180)</f>
        <v>2.88</v>
      </c>
      <c r="AA179">
        <f>AVERAGE(E$6:E180)</f>
        <v>2.8</v>
      </c>
      <c r="AB179">
        <f>AVERAGE(F$6:F180)</f>
        <v>2.8285714285714287</v>
      </c>
      <c r="AC179">
        <f>AVERAGE(G$6:G180)</f>
        <v>2.4457142857142857</v>
      </c>
      <c r="AD179">
        <f>AVERAGE(H$6:H180)</f>
        <v>3.08</v>
      </c>
      <c r="AE179">
        <f>AVERAGE(I$6:I180)</f>
        <v>0</v>
      </c>
      <c r="AF179">
        <f>AVERAGE(J$6:J180)</f>
        <v>0</v>
      </c>
      <c r="AG179">
        <f>AVERAGE(K$6:K180)</f>
        <v>22.365714285714287</v>
      </c>
      <c r="AI179" t="e">
        <f>AVERAGE(M$6:M180)</f>
        <v>#VALUE!</v>
      </c>
      <c r="AJ179" t="e">
        <f>AVERAGE(N$6:N180)</f>
        <v>#VALUE!</v>
      </c>
      <c r="AK179" t="e">
        <f>AVERAGE(O$6:O180)</f>
        <v>#VALUE!</v>
      </c>
      <c r="AL179" t="e">
        <f>AVERAGE(P$6:P180)</f>
        <v>#VALUE!</v>
      </c>
      <c r="AM179" t="e">
        <f>AVERAGE(Q$6:Q180)</f>
        <v>#VALUE!</v>
      </c>
      <c r="AN179" t="e">
        <f>AVERAGE(R$6:R180)</f>
        <v>#VALUE!</v>
      </c>
      <c r="AO179" t="e">
        <f>AVERAGE(S$6:S180)</f>
        <v>#VALUE!</v>
      </c>
      <c r="AP179" t="e">
        <f>AVERAGE(T$6:T180)</f>
        <v>#VALUE!</v>
      </c>
      <c r="AQ179" t="e">
        <f>AVERAGE(U$6:U180)</f>
        <v>#VALUE!</v>
      </c>
      <c r="AR179" t="e">
        <f>AVERAGE(V$6:V180)</f>
        <v>#VALUE!</v>
      </c>
      <c r="AT179" s="16">
        <f>STDEVP(B$6:B180)</f>
        <v>5.5469086812717</v>
      </c>
      <c r="AU179" s="16">
        <f>STDEVP(C$6:C180)</f>
        <v>6.978099852468465</v>
      </c>
      <c r="AV179" s="16">
        <f>STDEVP(D$6:D180)</f>
        <v>4.333576549951058</v>
      </c>
      <c r="AW179" s="16">
        <f>STDEVP(E$6:E180)</f>
        <v>4.419437585420635</v>
      </c>
      <c r="AX179" s="16">
        <f>STDEVP(F$6:F180)</f>
        <v>4.481617783700845</v>
      </c>
      <c r="AY179" s="16">
        <f>STDEVP(G$6:G180)</f>
        <v>3.708857572055837</v>
      </c>
      <c r="AZ179" s="16">
        <f>STDEVP(H$6:H180)</f>
        <v>4.7526714292370045</v>
      </c>
      <c r="BA179" s="16">
        <f>STDEVP(I$6:I180)</f>
        <v>0</v>
      </c>
      <c r="BB179" s="16">
        <f>STDEVP(J$6:J180)</f>
        <v>0</v>
      </c>
      <c r="BC179" s="16">
        <f>STDEVP(K$6:K180)</f>
        <v>32.79778688402307</v>
      </c>
      <c r="BE179" s="39">
        <f t="shared" si="45"/>
        <v>120</v>
      </c>
      <c r="BF179" s="39">
        <f t="shared" si="46"/>
        <v>9</v>
      </c>
      <c r="BG179" s="39">
        <f t="shared" si="47"/>
        <v>23</v>
      </c>
      <c r="BH179" s="39">
        <f t="shared" si="48"/>
        <v>10</v>
      </c>
      <c r="BI179" s="39">
        <f t="shared" si="49"/>
        <v>6</v>
      </c>
      <c r="BJ179" s="39">
        <f t="shared" si="50"/>
        <v>6</v>
      </c>
    </row>
    <row r="180" spans="2:62" ht="14.25">
      <c r="B180" s="3">
        <f>'原始数据表'!B180</f>
        <v>0</v>
      </c>
      <c r="C180" s="3">
        <f>'原始数据表'!C180</f>
        <v>0</v>
      </c>
      <c r="D180" s="3">
        <f>'原始数据表'!D180</f>
        <v>0</v>
      </c>
      <c r="E180" s="3">
        <f>'原始数据表'!E180</f>
        <v>0</v>
      </c>
      <c r="F180" s="3">
        <f>'原始数据表'!F180</f>
        <v>0</v>
      </c>
      <c r="G180" s="3">
        <f>'原始数据表'!G180</f>
        <v>0</v>
      </c>
      <c r="H180" s="3">
        <f>'原始数据表'!H180</f>
        <v>0</v>
      </c>
      <c r="I180" s="3">
        <f>'原始数据表'!I180</f>
        <v>0</v>
      </c>
      <c r="J180" s="3">
        <f>'原始数据表'!J180</f>
        <v>0</v>
      </c>
      <c r="K180" s="3">
        <f t="shared" si="34"/>
        <v>0</v>
      </c>
      <c r="L180">
        <v>175</v>
      </c>
      <c r="M180" t="e">
        <f ca="1" t="shared" si="35"/>
        <v>#VALUE!</v>
      </c>
      <c r="N180" t="e">
        <f ca="1" t="shared" si="36"/>
        <v>#VALUE!</v>
      </c>
      <c r="O180" t="e">
        <f ca="1" t="shared" si="37"/>
        <v>#VALUE!</v>
      </c>
      <c r="P180" t="e">
        <f ca="1" t="shared" si="38"/>
        <v>#VALUE!</v>
      </c>
      <c r="Q180" t="e">
        <f ca="1" t="shared" si="39"/>
        <v>#VALUE!</v>
      </c>
      <c r="R180" t="e">
        <f ca="1" t="shared" si="40"/>
        <v>#VALUE!</v>
      </c>
      <c r="S180" t="e">
        <f ca="1" t="shared" si="41"/>
        <v>#VALUE!</v>
      </c>
      <c r="T180" t="e">
        <f ca="1" t="shared" si="42"/>
        <v>#VALUE!</v>
      </c>
      <c r="U180" t="e">
        <f ca="1" t="shared" si="43"/>
        <v>#VALUE!</v>
      </c>
      <c r="V180" t="e">
        <f ca="1" t="shared" si="44"/>
        <v>#VALUE!</v>
      </c>
      <c r="X180">
        <f>AVERAGE(B$6:B181)</f>
        <v>3.653409090909091</v>
      </c>
      <c r="Y180">
        <f>AVERAGE(C$6:C181)</f>
        <v>4.630681818181818</v>
      </c>
      <c r="Z180">
        <f>AVERAGE(D$6:D181)</f>
        <v>2.8636363636363638</v>
      </c>
      <c r="AA180">
        <f>AVERAGE(E$6:E181)</f>
        <v>2.784090909090909</v>
      </c>
      <c r="AB180">
        <f>AVERAGE(F$6:F181)</f>
        <v>2.8125</v>
      </c>
      <c r="AC180">
        <f>AVERAGE(G$6:G181)</f>
        <v>2.4318181818181817</v>
      </c>
      <c r="AD180">
        <f>AVERAGE(H$6:H181)</f>
        <v>3.0625</v>
      </c>
      <c r="AE180">
        <f>AVERAGE(I$6:I181)</f>
        <v>0</v>
      </c>
      <c r="AF180">
        <f>AVERAGE(J$6:J181)</f>
        <v>0</v>
      </c>
      <c r="AG180">
        <f>AVERAGE(K$6:K181)</f>
        <v>22.238636363636363</v>
      </c>
      <c r="AI180" t="e">
        <f>AVERAGE(M$6:M181)</f>
        <v>#VALUE!</v>
      </c>
      <c r="AJ180" t="e">
        <f>AVERAGE(N$6:N181)</f>
        <v>#VALUE!</v>
      </c>
      <c r="AK180" t="e">
        <f>AVERAGE(O$6:O181)</f>
        <v>#VALUE!</v>
      </c>
      <c r="AL180" t="e">
        <f>AVERAGE(P$6:P181)</f>
        <v>#VALUE!</v>
      </c>
      <c r="AM180" t="e">
        <f>AVERAGE(Q$6:Q181)</f>
        <v>#VALUE!</v>
      </c>
      <c r="AN180" t="e">
        <f>AVERAGE(R$6:R181)</f>
        <v>#VALUE!</v>
      </c>
      <c r="AO180" t="e">
        <f>AVERAGE(S$6:S181)</f>
        <v>#VALUE!</v>
      </c>
      <c r="AP180" t="e">
        <f>AVERAGE(T$6:T181)</f>
        <v>#VALUE!</v>
      </c>
      <c r="AQ180" t="e">
        <f>AVERAGE(U$6:U181)</f>
        <v>#VALUE!</v>
      </c>
      <c r="AR180" t="e">
        <f>AVERAGE(V$6:V181)</f>
        <v>#VALUE!</v>
      </c>
      <c r="AT180" s="16">
        <f>STDEVP(B$6:B181)</f>
        <v>5.538018370230299</v>
      </c>
      <c r="AU180" s="16">
        <f>STDEVP(C$6:C181)</f>
        <v>6.967046751975681</v>
      </c>
      <c r="AV180" s="16">
        <f>STDEVP(D$6:D181)</f>
        <v>4.326666305865759</v>
      </c>
      <c r="AW180" s="16">
        <f>STDEVP(E$6:E181)</f>
        <v>4.4118870000065105</v>
      </c>
      <c r="AX180" s="16">
        <f>STDEVP(F$6:F181)</f>
        <v>4.473922229278954</v>
      </c>
      <c r="AY180" s="16">
        <f>STDEVP(G$6:G181)</f>
        <v>3.702871903074492</v>
      </c>
      <c r="AZ180" s="16">
        <f>STDEVP(H$6:H181)</f>
        <v>4.744801281881619</v>
      </c>
      <c r="BA180" s="16">
        <f>STDEVP(I$6:I181)</f>
        <v>0</v>
      </c>
      <c r="BB180" s="16">
        <f>STDEVP(J$6:J181)</f>
        <v>0</v>
      </c>
      <c r="BC180" s="16">
        <f>STDEVP(K$6:K181)</f>
        <v>32.747655821094426</v>
      </c>
      <c r="BE180" s="39">
        <f t="shared" si="45"/>
        <v>121</v>
      </c>
      <c r="BF180" s="39">
        <f t="shared" si="46"/>
        <v>9</v>
      </c>
      <c r="BG180" s="39">
        <f t="shared" si="47"/>
        <v>23</v>
      </c>
      <c r="BH180" s="39">
        <f t="shared" si="48"/>
        <v>10</v>
      </c>
      <c r="BI180" s="39">
        <f t="shared" si="49"/>
        <v>6</v>
      </c>
      <c r="BJ180" s="39">
        <f t="shared" si="50"/>
        <v>6</v>
      </c>
    </row>
    <row r="181" spans="2:62" ht="14.25">
      <c r="B181" s="3">
        <f>'原始数据表'!B181</f>
        <v>0</v>
      </c>
      <c r="C181" s="3">
        <f>'原始数据表'!C181</f>
        <v>0</v>
      </c>
      <c r="D181" s="3">
        <f>'原始数据表'!D181</f>
        <v>0</v>
      </c>
      <c r="E181" s="3">
        <f>'原始数据表'!E181</f>
        <v>0</v>
      </c>
      <c r="F181" s="3">
        <f>'原始数据表'!F181</f>
        <v>0</v>
      </c>
      <c r="G181" s="3">
        <f>'原始数据表'!G181</f>
        <v>0</v>
      </c>
      <c r="H181" s="3">
        <f>'原始数据表'!H181</f>
        <v>0</v>
      </c>
      <c r="I181" s="3">
        <f>'原始数据表'!I181</f>
        <v>0</v>
      </c>
      <c r="J181" s="3">
        <f>'原始数据表'!J181</f>
        <v>0</v>
      </c>
      <c r="K181" s="3">
        <f t="shared" si="34"/>
        <v>0</v>
      </c>
      <c r="L181">
        <v>176</v>
      </c>
      <c r="M181" t="e">
        <f ca="1" t="shared" si="35"/>
        <v>#VALUE!</v>
      </c>
      <c r="N181" t="e">
        <f ca="1" t="shared" si="36"/>
        <v>#VALUE!</v>
      </c>
      <c r="O181" t="e">
        <f ca="1" t="shared" si="37"/>
        <v>#VALUE!</v>
      </c>
      <c r="P181" t="e">
        <f ca="1" t="shared" si="38"/>
        <v>#VALUE!</v>
      </c>
      <c r="Q181" t="e">
        <f ca="1" t="shared" si="39"/>
        <v>#VALUE!</v>
      </c>
      <c r="R181" t="e">
        <f ca="1" t="shared" si="40"/>
        <v>#VALUE!</v>
      </c>
      <c r="S181" t="e">
        <f ca="1" t="shared" si="41"/>
        <v>#VALUE!</v>
      </c>
      <c r="T181" t="e">
        <f ca="1" t="shared" si="42"/>
        <v>#VALUE!</v>
      </c>
      <c r="U181" t="e">
        <f ca="1" t="shared" si="43"/>
        <v>#VALUE!</v>
      </c>
      <c r="V181" t="e">
        <f ca="1" t="shared" si="44"/>
        <v>#VALUE!</v>
      </c>
      <c r="X181">
        <f>AVERAGE(B$6:B182)</f>
        <v>3.632768361581921</v>
      </c>
      <c r="Y181">
        <f>AVERAGE(C$6:C182)</f>
        <v>4.604519774011299</v>
      </c>
      <c r="Z181">
        <f>AVERAGE(D$6:D182)</f>
        <v>2.847457627118644</v>
      </c>
      <c r="AA181">
        <f>AVERAGE(E$6:E182)</f>
        <v>2.768361581920904</v>
      </c>
      <c r="AB181">
        <f>AVERAGE(F$6:F182)</f>
        <v>2.7966101694915255</v>
      </c>
      <c r="AC181">
        <f>AVERAGE(G$6:G182)</f>
        <v>2.4180790960451977</v>
      </c>
      <c r="AD181">
        <f>AVERAGE(H$6:H182)</f>
        <v>3.0451977401129944</v>
      </c>
      <c r="AE181">
        <f>AVERAGE(I$6:I182)</f>
        <v>0</v>
      </c>
      <c r="AF181">
        <f>AVERAGE(J$6:J182)</f>
        <v>0</v>
      </c>
      <c r="AG181">
        <f>AVERAGE(K$6:K182)</f>
        <v>22.112994350282484</v>
      </c>
      <c r="AI181" t="e">
        <f>AVERAGE(M$6:M182)</f>
        <v>#VALUE!</v>
      </c>
      <c r="AJ181" t="e">
        <f>AVERAGE(N$6:N182)</f>
        <v>#VALUE!</v>
      </c>
      <c r="AK181" t="e">
        <f>AVERAGE(O$6:O182)</f>
        <v>#VALUE!</v>
      </c>
      <c r="AL181" t="e">
        <f>AVERAGE(P$6:P182)</f>
        <v>#VALUE!</v>
      </c>
      <c r="AM181" t="e">
        <f>AVERAGE(Q$6:Q182)</f>
        <v>#VALUE!</v>
      </c>
      <c r="AN181" t="e">
        <f>AVERAGE(R$6:R182)</f>
        <v>#VALUE!</v>
      </c>
      <c r="AO181" t="e">
        <f>AVERAGE(S$6:S182)</f>
        <v>#VALUE!</v>
      </c>
      <c r="AP181" t="e">
        <f>AVERAGE(T$6:T182)</f>
        <v>#VALUE!</v>
      </c>
      <c r="AQ181" t="e">
        <f>AVERAGE(U$6:U182)</f>
        <v>#VALUE!</v>
      </c>
      <c r="AR181" t="e">
        <f>AVERAGE(V$6:V182)</f>
        <v>#VALUE!</v>
      </c>
      <c r="AT181" s="16">
        <f>STDEVP(B$6:B182)</f>
        <v>5.5291369681904525</v>
      </c>
      <c r="AU181" s="16">
        <f>STDEVP(C$6:C182)</f>
        <v>6.956002319738534</v>
      </c>
      <c r="AV181" s="16">
        <f>STDEVP(D$6:D182)</f>
        <v>4.319762336481576</v>
      </c>
      <c r="AW181" s="16">
        <f>STDEVP(E$6:E182)</f>
        <v>4.404352511368698</v>
      </c>
      <c r="AX181" s="16">
        <f>STDEVP(F$6:F182)</f>
        <v>4.46624373963373</v>
      </c>
      <c r="AY181" s="16">
        <f>STDEVP(G$6:G182)</f>
        <v>3.696892989938247</v>
      </c>
      <c r="AZ181" s="16">
        <f>STDEVP(H$6:H182)</f>
        <v>4.736943648639952</v>
      </c>
      <c r="BA181" s="16">
        <f>STDEVP(I$6:I182)</f>
        <v>0</v>
      </c>
      <c r="BB181" s="16">
        <f>STDEVP(J$6:J182)</f>
        <v>0</v>
      </c>
      <c r="BC181" s="16">
        <f>STDEVP(K$6:K182)</f>
        <v>32.697530108781265</v>
      </c>
      <c r="BE181" s="39">
        <f t="shared" si="45"/>
        <v>122</v>
      </c>
      <c r="BF181" s="39">
        <f t="shared" si="46"/>
        <v>9</v>
      </c>
      <c r="BG181" s="39">
        <f t="shared" si="47"/>
        <v>23</v>
      </c>
      <c r="BH181" s="39">
        <f t="shared" si="48"/>
        <v>10</v>
      </c>
      <c r="BI181" s="39">
        <f t="shared" si="49"/>
        <v>6</v>
      </c>
      <c r="BJ181" s="39">
        <f t="shared" si="50"/>
        <v>6</v>
      </c>
    </row>
    <row r="182" spans="2:62" ht="14.25">
      <c r="B182" s="3">
        <f>'原始数据表'!B182</f>
        <v>0</v>
      </c>
      <c r="C182" s="3">
        <f>'原始数据表'!C182</f>
        <v>0</v>
      </c>
      <c r="D182" s="3">
        <f>'原始数据表'!D182</f>
        <v>0</v>
      </c>
      <c r="E182" s="3">
        <f>'原始数据表'!E182</f>
        <v>0</v>
      </c>
      <c r="F182" s="3">
        <f>'原始数据表'!F182</f>
        <v>0</v>
      </c>
      <c r="G182" s="3">
        <f>'原始数据表'!G182</f>
        <v>0</v>
      </c>
      <c r="H182" s="3">
        <f>'原始数据表'!H182</f>
        <v>0</v>
      </c>
      <c r="I182" s="3">
        <f>'原始数据表'!I182</f>
        <v>0</v>
      </c>
      <c r="J182" s="3">
        <f>'原始数据表'!J182</f>
        <v>0</v>
      </c>
      <c r="K182" s="3">
        <f t="shared" si="34"/>
        <v>0</v>
      </c>
      <c r="L182">
        <v>177</v>
      </c>
      <c r="M182" t="e">
        <f ca="1" t="shared" si="35"/>
        <v>#VALUE!</v>
      </c>
      <c r="N182" t="e">
        <f ca="1" t="shared" si="36"/>
        <v>#VALUE!</v>
      </c>
      <c r="O182" t="e">
        <f ca="1" t="shared" si="37"/>
        <v>#VALUE!</v>
      </c>
      <c r="P182" t="e">
        <f ca="1" t="shared" si="38"/>
        <v>#VALUE!</v>
      </c>
      <c r="Q182" t="e">
        <f ca="1" t="shared" si="39"/>
        <v>#VALUE!</v>
      </c>
      <c r="R182" t="e">
        <f ca="1" t="shared" si="40"/>
        <v>#VALUE!</v>
      </c>
      <c r="S182" t="e">
        <f ca="1" t="shared" si="41"/>
        <v>#VALUE!</v>
      </c>
      <c r="T182" t="e">
        <f ca="1" t="shared" si="42"/>
        <v>#VALUE!</v>
      </c>
      <c r="U182" t="e">
        <f ca="1" t="shared" si="43"/>
        <v>#VALUE!</v>
      </c>
      <c r="V182" t="e">
        <f ca="1" t="shared" si="44"/>
        <v>#VALUE!</v>
      </c>
      <c r="X182">
        <f>AVERAGE(B$6:B183)</f>
        <v>3.6123595505617976</v>
      </c>
      <c r="Y182">
        <f>AVERAGE(C$6:C183)</f>
        <v>4.578651685393258</v>
      </c>
      <c r="Z182">
        <f>AVERAGE(D$6:D183)</f>
        <v>2.831460674157303</v>
      </c>
      <c r="AA182">
        <f>AVERAGE(E$6:E183)</f>
        <v>2.752808988764045</v>
      </c>
      <c r="AB182">
        <f>AVERAGE(F$6:F183)</f>
        <v>2.7808988764044944</v>
      </c>
      <c r="AC182">
        <f>AVERAGE(G$6:G183)</f>
        <v>2.404494382022472</v>
      </c>
      <c r="AD182">
        <f>AVERAGE(H$6:H183)</f>
        <v>3.0280898876404496</v>
      </c>
      <c r="AE182">
        <f>AVERAGE(I$6:I183)</f>
        <v>0</v>
      </c>
      <c r="AF182">
        <f>AVERAGE(J$6:J183)</f>
        <v>0</v>
      </c>
      <c r="AG182">
        <f>AVERAGE(K$6:K183)</f>
        <v>21.98876404494382</v>
      </c>
      <c r="AI182" t="e">
        <f>AVERAGE(M$6:M183)</f>
        <v>#VALUE!</v>
      </c>
      <c r="AJ182" t="e">
        <f>AVERAGE(N$6:N183)</f>
        <v>#VALUE!</v>
      </c>
      <c r="AK182" t="e">
        <f>AVERAGE(O$6:O183)</f>
        <v>#VALUE!</v>
      </c>
      <c r="AL182" t="e">
        <f>AVERAGE(P$6:P183)</f>
        <v>#VALUE!</v>
      </c>
      <c r="AM182" t="e">
        <f>AVERAGE(Q$6:Q183)</f>
        <v>#VALUE!</v>
      </c>
      <c r="AN182" t="e">
        <f>AVERAGE(R$6:R183)</f>
        <v>#VALUE!</v>
      </c>
      <c r="AO182" t="e">
        <f>AVERAGE(S$6:S183)</f>
        <v>#VALUE!</v>
      </c>
      <c r="AP182" t="e">
        <f>AVERAGE(T$6:T183)</f>
        <v>#VALUE!</v>
      </c>
      <c r="AQ182" t="e">
        <f>AVERAGE(U$6:U183)</f>
        <v>#VALUE!</v>
      </c>
      <c r="AR182" t="e">
        <f>AVERAGE(V$6:V183)</f>
        <v>#VALUE!</v>
      </c>
      <c r="AT182" s="16">
        <f>STDEVP(B$6:B183)</f>
        <v>5.520265427275877</v>
      </c>
      <c r="AU182" s="16">
        <f>STDEVP(C$6:C183)</f>
        <v>6.944967815427845</v>
      </c>
      <c r="AV182" s="16">
        <f>STDEVP(D$6:D183)</f>
        <v>4.31286540235034</v>
      </c>
      <c r="AW182" s="16">
        <f>STDEVP(E$6:E183)</f>
        <v>4.396834660404055</v>
      </c>
      <c r="AX182" s="16">
        <f>STDEVP(F$6:F183)</f>
        <v>4.458582845453701</v>
      </c>
      <c r="AY182" s="16">
        <f>STDEVP(G$6:G183)</f>
        <v>3.690921449834017</v>
      </c>
      <c r="AZ182" s="16">
        <f>STDEVP(H$6:H183)</f>
        <v>4.729099226865322</v>
      </c>
      <c r="BA182" s="16">
        <f>STDEVP(I$6:I183)</f>
        <v>0</v>
      </c>
      <c r="BB182" s="16">
        <f>STDEVP(J$6:J183)</f>
        <v>0</v>
      </c>
      <c r="BC182" s="16">
        <f>STDEVP(K$6:K183)</f>
        <v>32.64741653389412</v>
      </c>
      <c r="BE182" s="39">
        <f t="shared" si="45"/>
        <v>123</v>
      </c>
      <c r="BF182" s="39">
        <f t="shared" si="46"/>
        <v>9</v>
      </c>
      <c r="BG182" s="39">
        <f t="shared" si="47"/>
        <v>23</v>
      </c>
      <c r="BH182" s="39">
        <f t="shared" si="48"/>
        <v>10</v>
      </c>
      <c r="BI182" s="39">
        <f t="shared" si="49"/>
        <v>6</v>
      </c>
      <c r="BJ182" s="39">
        <f t="shared" si="50"/>
        <v>6</v>
      </c>
    </row>
    <row r="183" spans="2:62" ht="14.25">
      <c r="B183" s="3">
        <f>'原始数据表'!B183</f>
        <v>0</v>
      </c>
      <c r="C183" s="3">
        <f>'原始数据表'!C183</f>
        <v>0</v>
      </c>
      <c r="D183" s="3">
        <f>'原始数据表'!D183</f>
        <v>0</v>
      </c>
      <c r="E183" s="3">
        <f>'原始数据表'!E183</f>
        <v>0</v>
      </c>
      <c r="F183" s="3">
        <f>'原始数据表'!F183</f>
        <v>0</v>
      </c>
      <c r="G183" s="3">
        <f>'原始数据表'!G183</f>
        <v>0</v>
      </c>
      <c r="H183" s="3">
        <f>'原始数据表'!H183</f>
        <v>0</v>
      </c>
      <c r="I183" s="3">
        <f>'原始数据表'!I183</f>
        <v>0</v>
      </c>
      <c r="J183" s="3">
        <f>'原始数据表'!J183</f>
        <v>0</v>
      </c>
      <c r="K183" s="3">
        <f t="shared" si="34"/>
        <v>0</v>
      </c>
      <c r="L183">
        <v>178</v>
      </c>
      <c r="M183" t="e">
        <f ca="1" t="shared" si="35"/>
        <v>#VALUE!</v>
      </c>
      <c r="N183" t="e">
        <f ca="1" t="shared" si="36"/>
        <v>#VALUE!</v>
      </c>
      <c r="O183" t="e">
        <f ca="1" t="shared" si="37"/>
        <v>#VALUE!</v>
      </c>
      <c r="P183" t="e">
        <f ca="1" t="shared" si="38"/>
        <v>#VALUE!</v>
      </c>
      <c r="Q183" t="e">
        <f ca="1" t="shared" si="39"/>
        <v>#VALUE!</v>
      </c>
      <c r="R183" t="e">
        <f ca="1" t="shared" si="40"/>
        <v>#VALUE!</v>
      </c>
      <c r="S183" t="e">
        <f ca="1" t="shared" si="41"/>
        <v>#VALUE!</v>
      </c>
      <c r="T183" t="e">
        <f ca="1" t="shared" si="42"/>
        <v>#VALUE!</v>
      </c>
      <c r="U183" t="e">
        <f ca="1" t="shared" si="43"/>
        <v>#VALUE!</v>
      </c>
      <c r="V183" t="e">
        <f ca="1" t="shared" si="44"/>
        <v>#VALUE!</v>
      </c>
      <c r="X183">
        <f>AVERAGE(B$6:B184)</f>
        <v>3.5921787709497206</v>
      </c>
      <c r="Y183">
        <f>AVERAGE(C$6:C184)</f>
        <v>4.553072625698324</v>
      </c>
      <c r="Z183">
        <f>AVERAGE(D$6:D184)</f>
        <v>2.815642458100559</v>
      </c>
      <c r="AA183">
        <f>AVERAGE(E$6:E184)</f>
        <v>2.7374301675977653</v>
      </c>
      <c r="AB183">
        <f>AVERAGE(F$6:F184)</f>
        <v>2.7653631284916202</v>
      </c>
      <c r="AC183">
        <f>AVERAGE(G$6:G184)</f>
        <v>2.3910614525139664</v>
      </c>
      <c r="AD183">
        <f>AVERAGE(H$6:H184)</f>
        <v>3.011173184357542</v>
      </c>
      <c r="AE183">
        <f>AVERAGE(I$6:I184)</f>
        <v>0</v>
      </c>
      <c r="AF183">
        <f>AVERAGE(J$6:J184)</f>
        <v>0</v>
      </c>
      <c r="AG183">
        <f>AVERAGE(K$6:K184)</f>
        <v>21.865921787709496</v>
      </c>
      <c r="AI183" t="e">
        <f>AVERAGE(M$6:M184)</f>
        <v>#VALUE!</v>
      </c>
      <c r="AJ183" t="e">
        <f>AVERAGE(N$6:N184)</f>
        <v>#VALUE!</v>
      </c>
      <c r="AK183" t="e">
        <f>AVERAGE(O$6:O184)</f>
        <v>#VALUE!</v>
      </c>
      <c r="AL183" t="e">
        <f>AVERAGE(P$6:P184)</f>
        <v>#VALUE!</v>
      </c>
      <c r="AM183" t="e">
        <f>AVERAGE(Q$6:Q184)</f>
        <v>#VALUE!</v>
      </c>
      <c r="AN183" t="e">
        <f>AVERAGE(R$6:R184)</f>
        <v>#VALUE!</v>
      </c>
      <c r="AO183" t="e">
        <f>AVERAGE(S$6:S184)</f>
        <v>#VALUE!</v>
      </c>
      <c r="AP183" t="e">
        <f>AVERAGE(T$6:T184)</f>
        <v>#VALUE!</v>
      </c>
      <c r="AQ183" t="e">
        <f>AVERAGE(U$6:U184)</f>
        <v>#VALUE!</v>
      </c>
      <c r="AR183" t="e">
        <f>AVERAGE(V$6:V184)</f>
        <v>#VALUE!</v>
      </c>
      <c r="AT183" s="16">
        <f>STDEVP(B$6:B184)</f>
        <v>5.511404656389939</v>
      </c>
      <c r="AU183" s="16">
        <f>STDEVP(C$6:C184)</f>
        <v>6.933944442453974</v>
      </c>
      <c r="AV183" s="16">
        <f>STDEVP(D$6:D184)</f>
        <v>4.305976229748395</v>
      </c>
      <c r="AW183" s="16">
        <f>STDEVP(E$6:E184)</f>
        <v>4.3893339601628085</v>
      </c>
      <c r="AX183" s="16">
        <f>STDEVP(F$6:F184)</f>
        <v>4.450940049724132</v>
      </c>
      <c r="AY183" s="16">
        <f>STDEVP(G$6:G184)</f>
        <v>3.6849578716420437</v>
      </c>
      <c r="AZ183" s="16">
        <f>STDEVP(H$6:H184)</f>
        <v>4.7212686804764035</v>
      </c>
      <c r="BA183" s="16">
        <f>STDEVP(I$6:I184)</f>
        <v>0</v>
      </c>
      <c r="BB183" s="16">
        <f>STDEVP(J$6:J184)</f>
        <v>0</v>
      </c>
      <c r="BC183" s="16">
        <f>STDEVP(K$6:K184)</f>
        <v>32.597321592245834</v>
      </c>
      <c r="BE183" s="39">
        <f t="shared" si="45"/>
        <v>124</v>
      </c>
      <c r="BF183" s="39">
        <f t="shared" si="46"/>
        <v>9</v>
      </c>
      <c r="BG183" s="39">
        <f t="shared" si="47"/>
        <v>23</v>
      </c>
      <c r="BH183" s="39">
        <f t="shared" si="48"/>
        <v>10</v>
      </c>
      <c r="BI183" s="39">
        <f t="shared" si="49"/>
        <v>6</v>
      </c>
      <c r="BJ183" s="39">
        <f t="shared" si="50"/>
        <v>6</v>
      </c>
    </row>
    <row r="184" spans="2:62" ht="14.25">
      <c r="B184" s="3">
        <f>'原始数据表'!B184</f>
        <v>0</v>
      </c>
      <c r="C184" s="3">
        <f>'原始数据表'!C184</f>
        <v>0</v>
      </c>
      <c r="D184" s="3">
        <f>'原始数据表'!D184</f>
        <v>0</v>
      </c>
      <c r="E184" s="3">
        <f>'原始数据表'!E184</f>
        <v>0</v>
      </c>
      <c r="F184" s="3">
        <f>'原始数据表'!F184</f>
        <v>0</v>
      </c>
      <c r="G184" s="3">
        <f>'原始数据表'!G184</f>
        <v>0</v>
      </c>
      <c r="H184" s="3">
        <f>'原始数据表'!H184</f>
        <v>0</v>
      </c>
      <c r="I184" s="3">
        <f>'原始数据表'!I184</f>
        <v>0</v>
      </c>
      <c r="J184" s="3">
        <f>'原始数据表'!J184</f>
        <v>0</v>
      </c>
      <c r="K184" s="3">
        <f t="shared" si="34"/>
        <v>0</v>
      </c>
      <c r="L184">
        <v>179</v>
      </c>
      <c r="M184" t="e">
        <f ca="1" t="shared" si="35"/>
        <v>#VALUE!</v>
      </c>
      <c r="N184" t="e">
        <f ca="1" t="shared" si="36"/>
        <v>#VALUE!</v>
      </c>
      <c r="O184" t="e">
        <f ca="1" t="shared" si="37"/>
        <v>#VALUE!</v>
      </c>
      <c r="P184" t="e">
        <f ca="1" t="shared" si="38"/>
        <v>#VALUE!</v>
      </c>
      <c r="Q184" t="e">
        <f ca="1" t="shared" si="39"/>
        <v>#VALUE!</v>
      </c>
      <c r="R184" t="e">
        <f ca="1" t="shared" si="40"/>
        <v>#VALUE!</v>
      </c>
      <c r="S184" t="e">
        <f ca="1" t="shared" si="41"/>
        <v>#VALUE!</v>
      </c>
      <c r="T184" t="e">
        <f ca="1" t="shared" si="42"/>
        <v>#VALUE!</v>
      </c>
      <c r="U184" t="e">
        <f ca="1" t="shared" si="43"/>
        <v>#VALUE!</v>
      </c>
      <c r="V184" t="e">
        <f ca="1" t="shared" si="44"/>
        <v>#VALUE!</v>
      </c>
      <c r="X184">
        <f>AVERAGE(B$6:B185)</f>
        <v>3.5722222222222224</v>
      </c>
      <c r="Y184">
        <f>AVERAGE(C$6:C185)</f>
        <v>4.527777777777778</v>
      </c>
      <c r="Z184">
        <f>AVERAGE(D$6:D185)</f>
        <v>2.8</v>
      </c>
      <c r="AA184">
        <f>AVERAGE(E$6:E185)</f>
        <v>2.7222222222222223</v>
      </c>
      <c r="AB184">
        <f>AVERAGE(F$6:F185)</f>
        <v>2.75</v>
      </c>
      <c r="AC184">
        <f>AVERAGE(G$6:G185)</f>
        <v>2.3777777777777778</v>
      </c>
      <c r="AD184">
        <f>AVERAGE(H$6:H185)</f>
        <v>2.9944444444444445</v>
      </c>
      <c r="AE184">
        <f>AVERAGE(I$6:I185)</f>
        <v>0</v>
      </c>
      <c r="AF184">
        <f>AVERAGE(J$6:J185)</f>
        <v>0</v>
      </c>
      <c r="AG184">
        <f>AVERAGE(K$6:K185)</f>
        <v>21.744444444444444</v>
      </c>
      <c r="AI184" t="e">
        <f>AVERAGE(M$6:M185)</f>
        <v>#VALUE!</v>
      </c>
      <c r="AJ184" t="e">
        <f>AVERAGE(N$6:N185)</f>
        <v>#VALUE!</v>
      </c>
      <c r="AK184" t="e">
        <f>AVERAGE(O$6:O185)</f>
        <v>#VALUE!</v>
      </c>
      <c r="AL184" t="e">
        <f>AVERAGE(P$6:P185)</f>
        <v>#VALUE!</v>
      </c>
      <c r="AM184" t="e">
        <f>AVERAGE(Q$6:Q185)</f>
        <v>#VALUE!</v>
      </c>
      <c r="AN184" t="e">
        <f>AVERAGE(R$6:R185)</f>
        <v>#VALUE!</v>
      </c>
      <c r="AO184" t="e">
        <f>AVERAGE(S$6:S185)</f>
        <v>#VALUE!</v>
      </c>
      <c r="AP184" t="e">
        <f>AVERAGE(T$6:T185)</f>
        <v>#VALUE!</v>
      </c>
      <c r="AQ184" t="e">
        <f>AVERAGE(U$6:U185)</f>
        <v>#VALUE!</v>
      </c>
      <c r="AR184" t="e">
        <f>AVERAGE(V$6:V185)</f>
        <v>#VALUE!</v>
      </c>
      <c r="AT184" s="16">
        <f>STDEVP(B$6:B185)</f>
        <v>5.502555523022973</v>
      </c>
      <c r="AU184" s="16">
        <f>STDEVP(C$6:C185)</f>
        <v>6.922933350310366</v>
      </c>
      <c r="AV184" s="16">
        <f>STDEVP(D$6:D185)</f>
        <v>4.299095512107427</v>
      </c>
      <c r="AW184" s="16">
        <f>STDEVP(E$6:E185)</f>
        <v>4.381850897046888</v>
      </c>
      <c r="AX184" s="16">
        <f>STDEVP(F$6:F185)</f>
        <v>4.443315828922761</v>
      </c>
      <c r="AY184" s="16">
        <f>STDEVP(G$6:G185)</f>
        <v>3.679002817122469</v>
      </c>
      <c r="AZ184" s="16">
        <f>STDEVP(H$6:H185)</f>
        <v>4.713452641373321</v>
      </c>
      <c r="BA184" s="16">
        <f>STDEVP(I$6:I185)</f>
        <v>0</v>
      </c>
      <c r="BB184" s="16">
        <f>STDEVP(J$6:J185)</f>
        <v>0</v>
      </c>
      <c r="BC184" s="16">
        <f>STDEVP(K$6:K185)</f>
        <v>32.54725150065537</v>
      </c>
      <c r="BE184" s="39">
        <f t="shared" si="45"/>
        <v>125</v>
      </c>
      <c r="BF184" s="39">
        <f t="shared" si="46"/>
        <v>9</v>
      </c>
      <c r="BG184" s="39">
        <f t="shared" si="47"/>
        <v>23</v>
      </c>
      <c r="BH184" s="39">
        <f t="shared" si="48"/>
        <v>10</v>
      </c>
      <c r="BI184" s="39">
        <f t="shared" si="49"/>
        <v>6</v>
      </c>
      <c r="BJ184" s="39">
        <f t="shared" si="50"/>
        <v>6</v>
      </c>
    </row>
    <row r="185" spans="2:62" ht="14.25">
      <c r="B185" s="3">
        <f>'原始数据表'!B185</f>
        <v>0</v>
      </c>
      <c r="C185" s="3">
        <f>'原始数据表'!C185</f>
        <v>0</v>
      </c>
      <c r="D185" s="3">
        <f>'原始数据表'!D185</f>
        <v>0</v>
      </c>
      <c r="E185" s="3">
        <f>'原始数据表'!E185</f>
        <v>0</v>
      </c>
      <c r="F185" s="3">
        <f>'原始数据表'!F185</f>
        <v>0</v>
      </c>
      <c r="G185" s="3">
        <f>'原始数据表'!G185</f>
        <v>0</v>
      </c>
      <c r="H185" s="3">
        <f>'原始数据表'!H185</f>
        <v>0</v>
      </c>
      <c r="I185" s="3">
        <f>'原始数据表'!I185</f>
        <v>0</v>
      </c>
      <c r="J185" s="3">
        <f>'原始数据表'!J185</f>
        <v>0</v>
      </c>
      <c r="K185" s="3">
        <f t="shared" si="34"/>
        <v>0</v>
      </c>
      <c r="L185">
        <v>180</v>
      </c>
      <c r="M185" t="e">
        <f ca="1" t="shared" si="35"/>
        <v>#VALUE!</v>
      </c>
      <c r="N185" t="e">
        <f ca="1" t="shared" si="36"/>
        <v>#VALUE!</v>
      </c>
      <c r="O185" t="e">
        <f ca="1" t="shared" si="37"/>
        <v>#VALUE!</v>
      </c>
      <c r="P185" t="e">
        <f ca="1" t="shared" si="38"/>
        <v>#VALUE!</v>
      </c>
      <c r="Q185" t="e">
        <f ca="1" t="shared" si="39"/>
        <v>#VALUE!</v>
      </c>
      <c r="R185" t="e">
        <f ca="1" t="shared" si="40"/>
        <v>#VALUE!</v>
      </c>
      <c r="S185" t="e">
        <f ca="1" t="shared" si="41"/>
        <v>#VALUE!</v>
      </c>
      <c r="T185" t="e">
        <f ca="1" t="shared" si="42"/>
        <v>#VALUE!</v>
      </c>
      <c r="U185" t="e">
        <f ca="1" t="shared" si="43"/>
        <v>#VALUE!</v>
      </c>
      <c r="V185" t="e">
        <f ca="1" t="shared" si="44"/>
        <v>#VALUE!</v>
      </c>
      <c r="X185">
        <f>AVERAGE(B$6:B186)</f>
        <v>3.552486187845304</v>
      </c>
      <c r="Y185">
        <f>AVERAGE(C$6:C186)</f>
        <v>4.502762430939226</v>
      </c>
      <c r="Z185">
        <f>AVERAGE(D$6:D186)</f>
        <v>2.7845303867403315</v>
      </c>
      <c r="AA185">
        <f>AVERAGE(E$6:E186)</f>
        <v>2.707182320441989</v>
      </c>
      <c r="AB185">
        <f>AVERAGE(F$6:F186)</f>
        <v>2.734806629834254</v>
      </c>
      <c r="AC185">
        <f>AVERAGE(G$6:G186)</f>
        <v>2.3646408839779007</v>
      </c>
      <c r="AD185">
        <f>AVERAGE(H$6:H186)</f>
        <v>2.977900552486188</v>
      </c>
      <c r="AE185">
        <f>AVERAGE(I$6:I186)</f>
        <v>0</v>
      </c>
      <c r="AF185">
        <f>AVERAGE(J$6:J186)</f>
        <v>0</v>
      </c>
      <c r="AG185">
        <f>AVERAGE(K$6:K186)</f>
        <v>21.624309392265193</v>
      </c>
      <c r="AI185" t="e">
        <f>AVERAGE(M$6:M186)</f>
        <v>#VALUE!</v>
      </c>
      <c r="AJ185" t="e">
        <f>AVERAGE(N$6:N186)</f>
        <v>#VALUE!</v>
      </c>
      <c r="AK185" t="e">
        <f>AVERAGE(O$6:O186)</f>
        <v>#VALUE!</v>
      </c>
      <c r="AL185" t="e">
        <f>AVERAGE(P$6:P186)</f>
        <v>#VALUE!</v>
      </c>
      <c r="AM185" t="e">
        <f>AVERAGE(Q$6:Q186)</f>
        <v>#VALUE!</v>
      </c>
      <c r="AN185" t="e">
        <f>AVERAGE(R$6:R186)</f>
        <v>#VALUE!</v>
      </c>
      <c r="AO185" t="e">
        <f>AVERAGE(S$6:S186)</f>
        <v>#VALUE!</v>
      </c>
      <c r="AP185" t="e">
        <f>AVERAGE(T$6:T186)</f>
        <v>#VALUE!</v>
      </c>
      <c r="AQ185" t="e">
        <f>AVERAGE(U$6:U186)</f>
        <v>#VALUE!</v>
      </c>
      <c r="AR185" t="e">
        <f>AVERAGE(V$6:V186)</f>
        <v>#VALUE!</v>
      </c>
      <c r="AT185" s="16">
        <f>STDEVP(B$6:B186)</f>
        <v>5.493718854978296</v>
      </c>
      <c r="AU185" s="16">
        <f>STDEVP(C$6:C186)</f>
        <v>6.911935636811757</v>
      </c>
      <c r="AV185" s="16">
        <f>STDEVP(D$6:D186)</f>
        <v>4.292223911380933</v>
      </c>
      <c r="AW185" s="16">
        <f>STDEVP(E$6:E186)</f>
        <v>4.374385931953922</v>
      </c>
      <c r="AX185" s="16">
        <f>STDEVP(F$6:F186)</f>
        <v>4.435710634161261</v>
      </c>
      <c r="AY185" s="16">
        <f>STDEVP(G$6:G186)</f>
        <v>3.6730568220484976</v>
      </c>
      <c r="AZ185" s="16">
        <f>STDEVP(H$6:H186)</f>
        <v>4.705651710789842</v>
      </c>
      <c r="BA185" s="16">
        <f>STDEVP(I$6:I186)</f>
        <v>0</v>
      </c>
      <c r="BB185" s="16">
        <f>STDEVP(J$6:J186)</f>
        <v>0</v>
      </c>
      <c r="BC185" s="16">
        <f>STDEVP(K$6:K186)</f>
        <v>32.49721220841322</v>
      </c>
      <c r="BE185" s="39">
        <f t="shared" si="45"/>
        <v>126</v>
      </c>
      <c r="BF185" s="39">
        <f t="shared" si="46"/>
        <v>9</v>
      </c>
      <c r="BG185" s="39">
        <f t="shared" si="47"/>
        <v>23</v>
      </c>
      <c r="BH185" s="39">
        <f t="shared" si="48"/>
        <v>10</v>
      </c>
      <c r="BI185" s="39">
        <f t="shared" si="49"/>
        <v>6</v>
      </c>
      <c r="BJ185" s="39">
        <f t="shared" si="50"/>
        <v>6</v>
      </c>
    </row>
    <row r="186" spans="2:62" ht="14.25">
      <c r="B186" s="3">
        <f>'原始数据表'!B186</f>
        <v>0</v>
      </c>
      <c r="C186" s="3">
        <f>'原始数据表'!C186</f>
        <v>0</v>
      </c>
      <c r="D186" s="3">
        <f>'原始数据表'!D186</f>
        <v>0</v>
      </c>
      <c r="E186" s="3">
        <f>'原始数据表'!E186</f>
        <v>0</v>
      </c>
      <c r="F186" s="3">
        <f>'原始数据表'!F186</f>
        <v>0</v>
      </c>
      <c r="G186" s="3">
        <f>'原始数据表'!G186</f>
        <v>0</v>
      </c>
      <c r="H186" s="3">
        <f>'原始数据表'!H186</f>
        <v>0</v>
      </c>
      <c r="I186" s="3">
        <f>'原始数据表'!I186</f>
        <v>0</v>
      </c>
      <c r="J186" s="3">
        <f>'原始数据表'!J186</f>
        <v>0</v>
      </c>
      <c r="K186" s="3">
        <f t="shared" si="34"/>
        <v>0</v>
      </c>
      <c r="L186">
        <v>181</v>
      </c>
      <c r="M186" t="e">
        <f ca="1" t="shared" si="35"/>
        <v>#VALUE!</v>
      </c>
      <c r="N186" t="e">
        <f ca="1" t="shared" si="36"/>
        <v>#VALUE!</v>
      </c>
      <c r="O186" t="e">
        <f ca="1" t="shared" si="37"/>
        <v>#VALUE!</v>
      </c>
      <c r="P186" t="e">
        <f ca="1" t="shared" si="38"/>
        <v>#VALUE!</v>
      </c>
      <c r="Q186" t="e">
        <f ca="1" t="shared" si="39"/>
        <v>#VALUE!</v>
      </c>
      <c r="R186" t="e">
        <f ca="1" t="shared" si="40"/>
        <v>#VALUE!</v>
      </c>
      <c r="S186" t="e">
        <f ca="1" t="shared" si="41"/>
        <v>#VALUE!</v>
      </c>
      <c r="T186" t="e">
        <f ca="1" t="shared" si="42"/>
        <v>#VALUE!</v>
      </c>
      <c r="U186" t="e">
        <f ca="1" t="shared" si="43"/>
        <v>#VALUE!</v>
      </c>
      <c r="V186" t="e">
        <f ca="1" t="shared" si="44"/>
        <v>#VALUE!</v>
      </c>
      <c r="X186">
        <f>AVERAGE(B$6:B187)</f>
        <v>3.532967032967033</v>
      </c>
      <c r="Y186">
        <f>AVERAGE(C$6:C187)</f>
        <v>4.478021978021978</v>
      </c>
      <c r="Z186">
        <f>AVERAGE(D$6:D187)</f>
        <v>2.769230769230769</v>
      </c>
      <c r="AA186">
        <f>AVERAGE(E$6:E187)</f>
        <v>2.6923076923076925</v>
      </c>
      <c r="AB186">
        <f>AVERAGE(F$6:F187)</f>
        <v>2.71978021978022</v>
      </c>
      <c r="AC186">
        <f>AVERAGE(G$6:G187)</f>
        <v>2.3516483516483517</v>
      </c>
      <c r="AD186">
        <f>AVERAGE(H$6:H187)</f>
        <v>2.9615384615384617</v>
      </c>
      <c r="AE186">
        <f>AVERAGE(I$6:I187)</f>
        <v>0</v>
      </c>
      <c r="AF186">
        <f>AVERAGE(J$6:J187)</f>
        <v>0</v>
      </c>
      <c r="AG186">
        <f>AVERAGE(K$6:K187)</f>
        <v>21.505494505494507</v>
      </c>
      <c r="AI186" t="e">
        <f>AVERAGE(M$6:M187)</f>
        <v>#VALUE!</v>
      </c>
      <c r="AJ186" t="e">
        <f>AVERAGE(N$6:N187)</f>
        <v>#VALUE!</v>
      </c>
      <c r="AK186" t="e">
        <f>AVERAGE(O$6:O187)</f>
        <v>#VALUE!</v>
      </c>
      <c r="AL186" t="e">
        <f>AVERAGE(P$6:P187)</f>
        <v>#VALUE!</v>
      </c>
      <c r="AM186" t="e">
        <f>AVERAGE(Q$6:Q187)</f>
        <v>#VALUE!</v>
      </c>
      <c r="AN186" t="e">
        <f>AVERAGE(R$6:R187)</f>
        <v>#VALUE!</v>
      </c>
      <c r="AO186" t="e">
        <f>AVERAGE(S$6:S187)</f>
        <v>#VALUE!</v>
      </c>
      <c r="AP186" t="e">
        <f>AVERAGE(T$6:T187)</f>
        <v>#VALUE!</v>
      </c>
      <c r="AQ186" t="e">
        <f>AVERAGE(U$6:U187)</f>
        <v>#VALUE!</v>
      </c>
      <c r="AR186" t="e">
        <f>AVERAGE(V$6:V187)</f>
        <v>#VALUE!</v>
      </c>
      <c r="AT186" s="16">
        <f>STDEVP(B$6:B187)</f>
        <v>5.4848954420209495</v>
      </c>
      <c r="AU186" s="16">
        <f>STDEVP(C$6:C187)</f>
        <v>6.900952350232271</v>
      </c>
      <c r="AV186" s="16">
        <f>STDEVP(D$6:D187)</f>
        <v>4.285362059349548</v>
      </c>
      <c r="AW186" s="16">
        <f>STDEVP(E$6:E187)</f>
        <v>4.366939501369597</v>
      </c>
      <c r="AX186" s="16">
        <f>STDEVP(F$6:F187)</f>
        <v>4.428124892275145</v>
      </c>
      <c r="AY186" s="16">
        <f>STDEVP(G$6:G187)</f>
        <v>3.6671203972888002</v>
      </c>
      <c r="AZ186" s="16">
        <f>STDEVP(H$6:H187)</f>
        <v>4.69786646058482</v>
      </c>
      <c r="BA186" s="16">
        <f>STDEVP(I$6:I187)</f>
        <v>0</v>
      </c>
      <c r="BB186" s="16">
        <f>STDEVP(J$6:J187)</f>
        <v>0</v>
      </c>
      <c r="BC186" s="16">
        <f>STDEVP(K$6:K187)</f>
        <v>32.44720940823475</v>
      </c>
      <c r="BE186" s="39">
        <f t="shared" si="45"/>
        <v>127</v>
      </c>
      <c r="BF186" s="39">
        <f t="shared" si="46"/>
        <v>9</v>
      </c>
      <c r="BG186" s="39">
        <f t="shared" si="47"/>
        <v>23</v>
      </c>
      <c r="BH186" s="39">
        <f t="shared" si="48"/>
        <v>10</v>
      </c>
      <c r="BI186" s="39">
        <f t="shared" si="49"/>
        <v>6</v>
      </c>
      <c r="BJ186" s="39">
        <f t="shared" si="50"/>
        <v>6</v>
      </c>
    </row>
    <row r="187" spans="2:62" ht="14.25">
      <c r="B187" s="3">
        <f>'原始数据表'!B187</f>
        <v>0</v>
      </c>
      <c r="C187" s="3">
        <f>'原始数据表'!C187</f>
        <v>0</v>
      </c>
      <c r="D187" s="3">
        <f>'原始数据表'!D187</f>
        <v>0</v>
      </c>
      <c r="E187" s="3">
        <f>'原始数据表'!E187</f>
        <v>0</v>
      </c>
      <c r="F187" s="3">
        <f>'原始数据表'!F187</f>
        <v>0</v>
      </c>
      <c r="G187" s="3">
        <f>'原始数据表'!G187</f>
        <v>0</v>
      </c>
      <c r="H187" s="3">
        <f>'原始数据表'!H187</f>
        <v>0</v>
      </c>
      <c r="I187" s="3">
        <f>'原始数据表'!I187</f>
        <v>0</v>
      </c>
      <c r="J187" s="3">
        <f>'原始数据表'!J187</f>
        <v>0</v>
      </c>
      <c r="K187" s="3">
        <f t="shared" si="34"/>
        <v>0</v>
      </c>
      <c r="L187">
        <v>182</v>
      </c>
      <c r="M187" t="e">
        <f ca="1" t="shared" si="35"/>
        <v>#VALUE!</v>
      </c>
      <c r="N187" t="e">
        <f ca="1" t="shared" si="36"/>
        <v>#VALUE!</v>
      </c>
      <c r="O187" t="e">
        <f ca="1" t="shared" si="37"/>
        <v>#VALUE!</v>
      </c>
      <c r="P187" t="e">
        <f ca="1" t="shared" si="38"/>
        <v>#VALUE!</v>
      </c>
      <c r="Q187" t="e">
        <f ca="1" t="shared" si="39"/>
        <v>#VALUE!</v>
      </c>
      <c r="R187" t="e">
        <f ca="1" t="shared" si="40"/>
        <v>#VALUE!</v>
      </c>
      <c r="S187" t="e">
        <f ca="1" t="shared" si="41"/>
        <v>#VALUE!</v>
      </c>
      <c r="T187" t="e">
        <f ca="1" t="shared" si="42"/>
        <v>#VALUE!</v>
      </c>
      <c r="U187" t="e">
        <f ca="1" t="shared" si="43"/>
        <v>#VALUE!</v>
      </c>
      <c r="V187" t="e">
        <f ca="1" t="shared" si="44"/>
        <v>#VALUE!</v>
      </c>
      <c r="X187">
        <f>AVERAGE(B$6:B188)</f>
        <v>3.5136612021857925</v>
      </c>
      <c r="Y187">
        <f>AVERAGE(C$6:C188)</f>
        <v>4.453551912568306</v>
      </c>
      <c r="Z187">
        <f>AVERAGE(D$6:D188)</f>
        <v>2.7540983606557377</v>
      </c>
      <c r="AA187">
        <f>AVERAGE(E$6:E188)</f>
        <v>2.6775956284153004</v>
      </c>
      <c r="AB187">
        <f>AVERAGE(F$6:F188)</f>
        <v>2.7049180327868854</v>
      </c>
      <c r="AC187">
        <f>AVERAGE(G$6:G188)</f>
        <v>2.33879781420765</v>
      </c>
      <c r="AD187">
        <f>AVERAGE(H$6:H188)</f>
        <v>2.9453551912568305</v>
      </c>
      <c r="AE187">
        <f>AVERAGE(I$6:I188)</f>
        <v>0</v>
      </c>
      <c r="AF187">
        <f>AVERAGE(J$6:J188)</f>
        <v>0</v>
      </c>
      <c r="AG187">
        <f>AVERAGE(K$6:K188)</f>
        <v>21.387978142076502</v>
      </c>
      <c r="AI187" t="e">
        <f>AVERAGE(M$6:M188)</f>
        <v>#VALUE!</v>
      </c>
      <c r="AJ187" t="e">
        <f>AVERAGE(N$6:N188)</f>
        <v>#VALUE!</v>
      </c>
      <c r="AK187" t="e">
        <f>AVERAGE(O$6:O188)</f>
        <v>#VALUE!</v>
      </c>
      <c r="AL187" t="e">
        <f>AVERAGE(P$6:P188)</f>
        <v>#VALUE!</v>
      </c>
      <c r="AM187" t="e">
        <f>AVERAGE(Q$6:Q188)</f>
        <v>#VALUE!</v>
      </c>
      <c r="AN187" t="e">
        <f>AVERAGE(R$6:R188)</f>
        <v>#VALUE!</v>
      </c>
      <c r="AO187" t="e">
        <f>AVERAGE(S$6:S188)</f>
        <v>#VALUE!</v>
      </c>
      <c r="AP187" t="e">
        <f>AVERAGE(T$6:T188)</f>
        <v>#VALUE!</v>
      </c>
      <c r="AQ187" t="e">
        <f>AVERAGE(U$6:U188)</f>
        <v>#VALUE!</v>
      </c>
      <c r="AR187" t="e">
        <f>AVERAGE(V$6:V188)</f>
        <v>#VALUE!</v>
      </c>
      <c r="AT187" s="16">
        <f>STDEVP(B$6:B188)</f>
        <v>5.476086037452993</v>
      </c>
      <c r="AU187" s="16">
        <f>STDEVP(C$6:C188)</f>
        <v>6.889984491348361</v>
      </c>
      <c r="AV187" s="16">
        <f>STDEVP(D$6:D188)</f>
        <v>4.278510558868242</v>
      </c>
      <c r="AW187" s="16">
        <f>STDEVP(E$6:E188)</f>
        <v>4.359512018410938</v>
      </c>
      <c r="AX187" s="16">
        <f>STDEVP(F$6:F188)</f>
        <v>4.420559006864639</v>
      </c>
      <c r="AY187" s="16">
        <f>STDEVP(G$6:G188)</f>
        <v>3.661194029841662</v>
      </c>
      <c r="AZ187" s="16">
        <f>STDEVP(H$6:H188)</f>
        <v>4.6900974344759</v>
      </c>
      <c r="BA187" s="16">
        <f>STDEVP(I$6:I188)</f>
        <v>0</v>
      </c>
      <c r="BB187" s="16">
        <f>STDEVP(J$6:J188)</f>
        <v>0</v>
      </c>
      <c r="BC187" s="16">
        <f>STDEVP(K$6:K188)</f>
        <v>32.397248546727376</v>
      </c>
      <c r="BE187" s="39">
        <f t="shared" si="45"/>
        <v>128</v>
      </c>
      <c r="BF187" s="39">
        <f t="shared" si="46"/>
        <v>9</v>
      </c>
      <c r="BG187" s="39">
        <f t="shared" si="47"/>
        <v>23</v>
      </c>
      <c r="BH187" s="39">
        <f t="shared" si="48"/>
        <v>10</v>
      </c>
      <c r="BI187" s="39">
        <f t="shared" si="49"/>
        <v>6</v>
      </c>
      <c r="BJ187" s="39">
        <f t="shared" si="50"/>
        <v>6</v>
      </c>
    </row>
    <row r="188" spans="2:62" ht="14.25">
      <c r="B188" s="3">
        <f>'原始数据表'!B188</f>
        <v>0</v>
      </c>
      <c r="C188" s="3">
        <f>'原始数据表'!C188</f>
        <v>0</v>
      </c>
      <c r="D188" s="3">
        <f>'原始数据表'!D188</f>
        <v>0</v>
      </c>
      <c r="E188" s="3">
        <f>'原始数据表'!E188</f>
        <v>0</v>
      </c>
      <c r="F188" s="3">
        <f>'原始数据表'!F188</f>
        <v>0</v>
      </c>
      <c r="G188" s="3">
        <f>'原始数据表'!G188</f>
        <v>0</v>
      </c>
      <c r="H188" s="3">
        <f>'原始数据表'!H188</f>
        <v>0</v>
      </c>
      <c r="I188" s="3">
        <f>'原始数据表'!I188</f>
        <v>0</v>
      </c>
      <c r="J188" s="3">
        <f>'原始数据表'!J188</f>
        <v>0</v>
      </c>
      <c r="K188" s="3">
        <f t="shared" si="34"/>
        <v>0</v>
      </c>
      <c r="L188">
        <v>183</v>
      </c>
      <c r="M188" t="e">
        <f ca="1" t="shared" si="35"/>
        <v>#VALUE!</v>
      </c>
      <c r="N188" t="e">
        <f ca="1" t="shared" si="36"/>
        <v>#VALUE!</v>
      </c>
      <c r="O188" t="e">
        <f ca="1" t="shared" si="37"/>
        <v>#VALUE!</v>
      </c>
      <c r="P188" t="e">
        <f ca="1" t="shared" si="38"/>
        <v>#VALUE!</v>
      </c>
      <c r="Q188" t="e">
        <f ca="1" t="shared" si="39"/>
        <v>#VALUE!</v>
      </c>
      <c r="R188" t="e">
        <f ca="1" t="shared" si="40"/>
        <v>#VALUE!</v>
      </c>
      <c r="S188" t="e">
        <f ca="1" t="shared" si="41"/>
        <v>#VALUE!</v>
      </c>
      <c r="T188" t="e">
        <f ca="1" t="shared" si="42"/>
        <v>#VALUE!</v>
      </c>
      <c r="U188" t="e">
        <f ca="1" t="shared" si="43"/>
        <v>#VALUE!</v>
      </c>
      <c r="V188" t="e">
        <f ca="1" t="shared" si="44"/>
        <v>#VALUE!</v>
      </c>
      <c r="X188">
        <f>AVERAGE(B$6:B189)</f>
        <v>3.494565217391304</v>
      </c>
      <c r="Y188">
        <f>AVERAGE(C$6:C189)</f>
        <v>4.429347826086956</v>
      </c>
      <c r="Z188">
        <f>AVERAGE(D$6:D189)</f>
        <v>2.739130434782609</v>
      </c>
      <c r="AA188">
        <f>AVERAGE(E$6:E189)</f>
        <v>2.6630434782608696</v>
      </c>
      <c r="AB188">
        <f>AVERAGE(F$6:F189)</f>
        <v>2.6902173913043477</v>
      </c>
      <c r="AC188">
        <f>AVERAGE(G$6:G189)</f>
        <v>2.3260869565217392</v>
      </c>
      <c r="AD188">
        <f>AVERAGE(H$6:H189)</f>
        <v>2.9293478260869565</v>
      </c>
      <c r="AE188">
        <f>AVERAGE(I$6:I189)</f>
        <v>0</v>
      </c>
      <c r="AF188">
        <f>AVERAGE(J$6:J189)</f>
        <v>0</v>
      </c>
      <c r="AG188">
        <f>AVERAGE(K$6:K189)</f>
        <v>21.27173913043478</v>
      </c>
      <c r="AI188" t="e">
        <f>AVERAGE(M$6:M189)</f>
        <v>#VALUE!</v>
      </c>
      <c r="AJ188" t="e">
        <f>AVERAGE(N$6:N189)</f>
        <v>#VALUE!</v>
      </c>
      <c r="AK188" t="e">
        <f>AVERAGE(O$6:O189)</f>
        <v>#VALUE!</v>
      </c>
      <c r="AL188" t="e">
        <f>AVERAGE(P$6:P189)</f>
        <v>#VALUE!</v>
      </c>
      <c r="AM188" t="e">
        <f>AVERAGE(Q$6:Q189)</f>
        <v>#VALUE!</v>
      </c>
      <c r="AN188" t="e">
        <f>AVERAGE(R$6:R189)</f>
        <v>#VALUE!</v>
      </c>
      <c r="AO188" t="e">
        <f>AVERAGE(S$6:S189)</f>
        <v>#VALUE!</v>
      </c>
      <c r="AP188" t="e">
        <f>AVERAGE(T$6:T189)</f>
        <v>#VALUE!</v>
      </c>
      <c r="AQ188" t="e">
        <f>AVERAGE(U$6:U189)</f>
        <v>#VALUE!</v>
      </c>
      <c r="AR188" t="e">
        <f>AVERAGE(V$6:V189)</f>
        <v>#VALUE!</v>
      </c>
      <c r="AT188" s="16">
        <f>STDEVP(B$6:B189)</f>
        <v>5.467291359618955</v>
      </c>
      <c r="AU188" s="16">
        <f>STDEVP(C$6:C189)</f>
        <v>6.879033015391269</v>
      </c>
      <c r="AV188" s="16">
        <f>STDEVP(D$6:D189)</f>
        <v>4.27166998505826</v>
      </c>
      <c r="AW188" s="16">
        <f>STDEVP(E$6:E189)</f>
        <v>4.352103873822915</v>
      </c>
      <c r="AX188" s="16">
        <f>STDEVP(F$6:F189)</f>
        <v>4.413013359288952</v>
      </c>
      <c r="AY188" s="16">
        <f>STDEVP(G$6:G189)</f>
        <v>3.655278183823252</v>
      </c>
      <c r="AZ188" s="16">
        <f>STDEVP(H$6:H189)</f>
        <v>4.682345149218318</v>
      </c>
      <c r="BA188" s="16">
        <f>STDEVP(I$6:I189)</f>
        <v>0</v>
      </c>
      <c r="BB188" s="16">
        <f>STDEVP(J$6:J189)</f>
        <v>0</v>
      </c>
      <c r="BC188" s="16">
        <f>STDEVP(K$6:K189)</f>
        <v>32.34733483439507</v>
      </c>
      <c r="BE188" s="39">
        <f t="shared" si="45"/>
        <v>129</v>
      </c>
      <c r="BF188" s="39">
        <f t="shared" si="46"/>
        <v>9</v>
      </c>
      <c r="BG188" s="39">
        <f t="shared" si="47"/>
        <v>23</v>
      </c>
      <c r="BH188" s="39">
        <f t="shared" si="48"/>
        <v>10</v>
      </c>
      <c r="BI188" s="39">
        <f t="shared" si="49"/>
        <v>6</v>
      </c>
      <c r="BJ188" s="39">
        <f t="shared" si="50"/>
        <v>6</v>
      </c>
    </row>
    <row r="189" spans="2:62" ht="14.25">
      <c r="B189" s="3">
        <f>'原始数据表'!B189</f>
        <v>0</v>
      </c>
      <c r="C189" s="3">
        <f>'原始数据表'!C189</f>
        <v>0</v>
      </c>
      <c r="D189" s="3">
        <f>'原始数据表'!D189</f>
        <v>0</v>
      </c>
      <c r="E189" s="3">
        <f>'原始数据表'!E189</f>
        <v>0</v>
      </c>
      <c r="F189" s="3">
        <f>'原始数据表'!F189</f>
        <v>0</v>
      </c>
      <c r="G189" s="3">
        <f>'原始数据表'!G189</f>
        <v>0</v>
      </c>
      <c r="H189" s="3">
        <f>'原始数据表'!H189</f>
        <v>0</v>
      </c>
      <c r="I189" s="3">
        <f>'原始数据表'!I189</f>
        <v>0</v>
      </c>
      <c r="J189" s="3">
        <f>'原始数据表'!J189</f>
        <v>0</v>
      </c>
      <c r="K189" s="3">
        <f t="shared" si="34"/>
        <v>0</v>
      </c>
      <c r="L189">
        <v>184</v>
      </c>
      <c r="M189" t="e">
        <f ca="1" t="shared" si="35"/>
        <v>#VALUE!</v>
      </c>
      <c r="N189" t="e">
        <f ca="1" t="shared" si="36"/>
        <v>#VALUE!</v>
      </c>
      <c r="O189" t="e">
        <f ca="1" t="shared" si="37"/>
        <v>#VALUE!</v>
      </c>
      <c r="P189" t="e">
        <f ca="1" t="shared" si="38"/>
        <v>#VALUE!</v>
      </c>
      <c r="Q189" t="e">
        <f ca="1" t="shared" si="39"/>
        <v>#VALUE!</v>
      </c>
      <c r="R189" t="e">
        <f ca="1" t="shared" si="40"/>
        <v>#VALUE!</v>
      </c>
      <c r="S189" t="e">
        <f ca="1" t="shared" si="41"/>
        <v>#VALUE!</v>
      </c>
      <c r="T189" t="e">
        <f ca="1" t="shared" si="42"/>
        <v>#VALUE!</v>
      </c>
      <c r="U189" t="e">
        <f ca="1" t="shared" si="43"/>
        <v>#VALUE!</v>
      </c>
      <c r="V189" t="e">
        <f ca="1" t="shared" si="44"/>
        <v>#VALUE!</v>
      </c>
      <c r="X189">
        <f>AVERAGE(B$6:B190)</f>
        <v>3.4756756756756757</v>
      </c>
      <c r="Y189">
        <f>AVERAGE(C$6:C190)</f>
        <v>4.405405405405405</v>
      </c>
      <c r="Z189">
        <f>AVERAGE(D$6:D190)</f>
        <v>2.7243243243243245</v>
      </c>
      <c r="AA189">
        <f>AVERAGE(E$6:E190)</f>
        <v>2.6486486486486487</v>
      </c>
      <c r="AB189">
        <f>AVERAGE(F$6:F190)</f>
        <v>2.675675675675676</v>
      </c>
      <c r="AC189">
        <f>AVERAGE(G$6:G190)</f>
        <v>2.3135135135135134</v>
      </c>
      <c r="AD189">
        <f>AVERAGE(H$6:H190)</f>
        <v>2.9135135135135135</v>
      </c>
      <c r="AE189">
        <f>AVERAGE(I$6:I190)</f>
        <v>0</v>
      </c>
      <c r="AF189">
        <f>AVERAGE(J$6:J190)</f>
        <v>0</v>
      </c>
      <c r="AG189">
        <f>AVERAGE(K$6:K190)</f>
        <v>21.156756756756756</v>
      </c>
      <c r="AI189" t="e">
        <f>AVERAGE(M$6:M190)</f>
        <v>#VALUE!</v>
      </c>
      <c r="AJ189" t="e">
        <f>AVERAGE(N$6:N190)</f>
        <v>#VALUE!</v>
      </c>
      <c r="AK189" t="e">
        <f>AVERAGE(O$6:O190)</f>
        <v>#VALUE!</v>
      </c>
      <c r="AL189" t="e">
        <f>AVERAGE(P$6:P190)</f>
        <v>#VALUE!</v>
      </c>
      <c r="AM189" t="e">
        <f>AVERAGE(Q$6:Q190)</f>
        <v>#VALUE!</v>
      </c>
      <c r="AN189" t="e">
        <f>AVERAGE(R$6:R190)</f>
        <v>#VALUE!</v>
      </c>
      <c r="AO189" t="e">
        <f>AVERAGE(S$6:S190)</f>
        <v>#VALUE!</v>
      </c>
      <c r="AP189" t="e">
        <f>AVERAGE(T$6:T190)</f>
        <v>#VALUE!</v>
      </c>
      <c r="AQ189" t="e">
        <f>AVERAGE(U$6:U190)</f>
        <v>#VALUE!</v>
      </c>
      <c r="AR189" t="e">
        <f>AVERAGE(V$6:V190)</f>
        <v>#VALUE!</v>
      </c>
      <c r="AT189" s="16">
        <f>STDEVP(B$6:B190)</f>
        <v>5.458512093344862</v>
      </c>
      <c r="AU189" s="16">
        <f>STDEVP(C$6:C190)</f>
        <v>6.868098833913445</v>
      </c>
      <c r="AV189" s="16">
        <f>STDEVP(D$6:D190)</f>
        <v>4.264840886446483</v>
      </c>
      <c r="AW189" s="16">
        <f>STDEVP(E$6:E190)</f>
        <v>4.34471543693066</v>
      </c>
      <c r="AX189" s="16">
        <f>STDEVP(F$6:F190)</f>
        <v>4.405488309616209</v>
      </c>
      <c r="AY189" s="16">
        <f>STDEVP(G$6:G190)</f>
        <v>3.649373301412261</v>
      </c>
      <c r="AZ189" s="16">
        <f>STDEVP(H$6:H190)</f>
        <v>4.674610095731481</v>
      </c>
      <c r="BA189" s="16">
        <f>STDEVP(I$6:I190)</f>
        <v>0</v>
      </c>
      <c r="BB189" s="16">
        <f>STDEVP(J$6:J190)</f>
        <v>0</v>
      </c>
      <c r="BC189" s="16">
        <f>STDEVP(K$6:K190)</f>
        <v>32.297473255203144</v>
      </c>
      <c r="BE189" s="39">
        <f t="shared" si="45"/>
        <v>130</v>
      </c>
      <c r="BF189" s="39">
        <f t="shared" si="46"/>
        <v>9</v>
      </c>
      <c r="BG189" s="39">
        <f t="shared" si="47"/>
        <v>23</v>
      </c>
      <c r="BH189" s="39">
        <f t="shared" si="48"/>
        <v>10</v>
      </c>
      <c r="BI189" s="39">
        <f t="shared" si="49"/>
        <v>6</v>
      </c>
      <c r="BJ189" s="39">
        <f t="shared" si="50"/>
        <v>6</v>
      </c>
    </row>
    <row r="190" spans="2:62" ht="14.25">
      <c r="B190" s="3">
        <f>'原始数据表'!B190</f>
        <v>0</v>
      </c>
      <c r="C190" s="3">
        <f>'原始数据表'!C190</f>
        <v>0</v>
      </c>
      <c r="D190" s="3">
        <f>'原始数据表'!D190</f>
        <v>0</v>
      </c>
      <c r="E190" s="3">
        <f>'原始数据表'!E190</f>
        <v>0</v>
      </c>
      <c r="F190" s="3">
        <f>'原始数据表'!F190</f>
        <v>0</v>
      </c>
      <c r="G190" s="3">
        <f>'原始数据表'!G190</f>
        <v>0</v>
      </c>
      <c r="H190" s="3">
        <f>'原始数据表'!H190</f>
        <v>0</v>
      </c>
      <c r="I190" s="3">
        <f>'原始数据表'!I190</f>
        <v>0</v>
      </c>
      <c r="J190" s="3">
        <f>'原始数据表'!J190</f>
        <v>0</v>
      </c>
      <c r="K190" s="3">
        <f t="shared" si="34"/>
        <v>0</v>
      </c>
      <c r="L190">
        <v>185</v>
      </c>
      <c r="M190" t="e">
        <f ca="1" t="shared" si="35"/>
        <v>#VALUE!</v>
      </c>
      <c r="N190" t="e">
        <f ca="1" t="shared" si="36"/>
        <v>#VALUE!</v>
      </c>
      <c r="O190" t="e">
        <f ca="1" t="shared" si="37"/>
        <v>#VALUE!</v>
      </c>
      <c r="P190" t="e">
        <f ca="1" t="shared" si="38"/>
        <v>#VALUE!</v>
      </c>
      <c r="Q190" t="e">
        <f ca="1" t="shared" si="39"/>
        <v>#VALUE!</v>
      </c>
      <c r="R190" t="e">
        <f ca="1" t="shared" si="40"/>
        <v>#VALUE!</v>
      </c>
      <c r="S190" t="e">
        <f ca="1" t="shared" si="41"/>
        <v>#VALUE!</v>
      </c>
      <c r="T190" t="e">
        <f ca="1" t="shared" si="42"/>
        <v>#VALUE!</v>
      </c>
      <c r="U190" t="e">
        <f ca="1" t="shared" si="43"/>
        <v>#VALUE!</v>
      </c>
      <c r="V190" t="e">
        <f ca="1" t="shared" si="44"/>
        <v>#VALUE!</v>
      </c>
      <c r="X190">
        <f>AVERAGE(B$6:B191)</f>
        <v>3.456989247311828</v>
      </c>
      <c r="Y190">
        <f>AVERAGE(C$6:C191)</f>
        <v>4.381720430107527</v>
      </c>
      <c r="Z190">
        <f>AVERAGE(D$6:D191)</f>
        <v>2.7096774193548385</v>
      </c>
      <c r="AA190">
        <f>AVERAGE(E$6:E191)</f>
        <v>2.6344086021505375</v>
      </c>
      <c r="AB190">
        <f>AVERAGE(F$6:F191)</f>
        <v>2.661290322580645</v>
      </c>
      <c r="AC190">
        <f>AVERAGE(G$6:G191)</f>
        <v>2.3010752688172045</v>
      </c>
      <c r="AD190">
        <f>AVERAGE(H$6:H191)</f>
        <v>2.8978494623655915</v>
      </c>
      <c r="AE190">
        <f>AVERAGE(I$6:I191)</f>
        <v>0</v>
      </c>
      <c r="AF190">
        <f>AVERAGE(J$6:J191)</f>
        <v>0</v>
      </c>
      <c r="AG190">
        <f>AVERAGE(K$6:K191)</f>
        <v>21.043010752688172</v>
      </c>
      <c r="AI190" t="e">
        <f>AVERAGE(M$6:M191)</f>
        <v>#VALUE!</v>
      </c>
      <c r="AJ190" t="e">
        <f>AVERAGE(N$6:N191)</f>
        <v>#VALUE!</v>
      </c>
      <c r="AK190" t="e">
        <f>AVERAGE(O$6:O191)</f>
        <v>#VALUE!</v>
      </c>
      <c r="AL190" t="e">
        <f>AVERAGE(P$6:P191)</f>
        <v>#VALUE!</v>
      </c>
      <c r="AM190" t="e">
        <f>AVERAGE(Q$6:Q191)</f>
        <v>#VALUE!</v>
      </c>
      <c r="AN190" t="e">
        <f>AVERAGE(R$6:R191)</f>
        <v>#VALUE!</v>
      </c>
      <c r="AO190" t="e">
        <f>AVERAGE(S$6:S191)</f>
        <v>#VALUE!</v>
      </c>
      <c r="AP190" t="e">
        <f>AVERAGE(T$6:T191)</f>
        <v>#VALUE!</v>
      </c>
      <c r="AQ190" t="e">
        <f>AVERAGE(U$6:U191)</f>
        <v>#VALUE!</v>
      </c>
      <c r="AR190" t="e">
        <f>AVERAGE(V$6:V191)</f>
        <v>#VALUE!</v>
      </c>
      <c r="AT190" s="16">
        <f>STDEVP(B$6:B191)</f>
        <v>5.449748891314076</v>
      </c>
      <c r="AU190" s="16">
        <f>STDEVP(C$6:C191)</f>
        <v>6.8571828165730855</v>
      </c>
      <c r="AV190" s="16">
        <f>STDEVP(D$6:D191)</f>
        <v>4.258023786054793</v>
      </c>
      <c r="AW190" s="16">
        <f>STDEVP(E$6:E191)</f>
        <v>4.33734705654946</v>
      </c>
      <c r="AX190" s="16">
        <f>STDEVP(F$6:F191)</f>
        <v>4.397984197531217</v>
      </c>
      <c r="AY190" s="16">
        <f>STDEVP(G$6:G191)</f>
        <v>3.6434798037530154</v>
      </c>
      <c r="AZ190" s="16">
        <f>STDEVP(H$6:H191)</f>
        <v>4.666892740175862</v>
      </c>
      <c r="BA190" s="16">
        <f>STDEVP(I$6:I191)</f>
        <v>0</v>
      </c>
      <c r="BB190" s="16">
        <f>STDEVP(J$6:J191)</f>
        <v>0</v>
      </c>
      <c r="BC190" s="16">
        <f>STDEVP(K$6:K191)</f>
        <v>32.24766857572462</v>
      </c>
      <c r="BE190" s="39">
        <f t="shared" si="45"/>
        <v>131</v>
      </c>
      <c r="BF190" s="39">
        <f t="shared" si="46"/>
        <v>9</v>
      </c>
      <c r="BG190" s="39">
        <f t="shared" si="47"/>
        <v>23</v>
      </c>
      <c r="BH190" s="39">
        <f t="shared" si="48"/>
        <v>10</v>
      </c>
      <c r="BI190" s="39">
        <f t="shared" si="49"/>
        <v>6</v>
      </c>
      <c r="BJ190" s="39">
        <f t="shared" si="50"/>
        <v>6</v>
      </c>
    </row>
    <row r="191" spans="2:62" ht="14.25">
      <c r="B191" s="3">
        <f>'原始数据表'!B191</f>
        <v>0</v>
      </c>
      <c r="C191" s="3">
        <f>'原始数据表'!C191</f>
        <v>0</v>
      </c>
      <c r="D191" s="3">
        <f>'原始数据表'!D191</f>
        <v>0</v>
      </c>
      <c r="E191" s="3">
        <f>'原始数据表'!E191</f>
        <v>0</v>
      </c>
      <c r="F191" s="3">
        <f>'原始数据表'!F191</f>
        <v>0</v>
      </c>
      <c r="G191" s="3">
        <f>'原始数据表'!G191</f>
        <v>0</v>
      </c>
      <c r="H191" s="3">
        <f>'原始数据表'!H191</f>
        <v>0</v>
      </c>
      <c r="I191" s="3">
        <f>'原始数据表'!I191</f>
        <v>0</v>
      </c>
      <c r="J191" s="3">
        <f>'原始数据表'!J191</f>
        <v>0</v>
      </c>
      <c r="K191" s="3">
        <f t="shared" si="34"/>
        <v>0</v>
      </c>
      <c r="L191">
        <v>186</v>
      </c>
      <c r="M191" t="e">
        <f ca="1" t="shared" si="35"/>
        <v>#VALUE!</v>
      </c>
      <c r="N191" t="e">
        <f ca="1" t="shared" si="36"/>
        <v>#VALUE!</v>
      </c>
      <c r="O191" t="e">
        <f ca="1" t="shared" si="37"/>
        <v>#VALUE!</v>
      </c>
      <c r="P191" t="e">
        <f ca="1" t="shared" si="38"/>
        <v>#VALUE!</v>
      </c>
      <c r="Q191" t="e">
        <f ca="1" t="shared" si="39"/>
        <v>#VALUE!</v>
      </c>
      <c r="R191" t="e">
        <f ca="1" t="shared" si="40"/>
        <v>#VALUE!</v>
      </c>
      <c r="S191" t="e">
        <f ca="1" t="shared" si="41"/>
        <v>#VALUE!</v>
      </c>
      <c r="T191" t="e">
        <f ca="1" t="shared" si="42"/>
        <v>#VALUE!</v>
      </c>
      <c r="U191" t="e">
        <f ca="1" t="shared" si="43"/>
        <v>#VALUE!</v>
      </c>
      <c r="V191" t="e">
        <f ca="1" t="shared" si="44"/>
        <v>#VALUE!</v>
      </c>
      <c r="X191">
        <f>AVERAGE(B$6:B192)</f>
        <v>3.4385026737967914</v>
      </c>
      <c r="Y191">
        <f>AVERAGE(C$6:C192)</f>
        <v>4.358288770053476</v>
      </c>
      <c r="Z191">
        <f>AVERAGE(D$6:D192)</f>
        <v>2.695187165775401</v>
      </c>
      <c r="AA191">
        <f>AVERAGE(E$6:E192)</f>
        <v>2.620320855614973</v>
      </c>
      <c r="AB191">
        <f>AVERAGE(F$6:F192)</f>
        <v>2.6470588235294117</v>
      </c>
      <c r="AC191">
        <f>AVERAGE(G$6:G192)</f>
        <v>2.2887700534759357</v>
      </c>
      <c r="AD191">
        <f>AVERAGE(H$6:H192)</f>
        <v>2.8823529411764706</v>
      </c>
      <c r="AE191">
        <f>AVERAGE(I$6:I192)</f>
        <v>0</v>
      </c>
      <c r="AF191">
        <f>AVERAGE(J$6:J192)</f>
        <v>0</v>
      </c>
      <c r="AG191">
        <f>AVERAGE(K$6:K192)</f>
        <v>20.93048128342246</v>
      </c>
      <c r="AI191" t="e">
        <f>AVERAGE(M$6:M192)</f>
        <v>#VALUE!</v>
      </c>
      <c r="AJ191" t="e">
        <f>AVERAGE(N$6:N192)</f>
        <v>#VALUE!</v>
      </c>
      <c r="AK191" t="e">
        <f>AVERAGE(O$6:O192)</f>
        <v>#VALUE!</v>
      </c>
      <c r="AL191" t="e">
        <f>AVERAGE(P$6:P192)</f>
        <v>#VALUE!</v>
      </c>
      <c r="AM191" t="e">
        <f>AVERAGE(Q$6:Q192)</f>
        <v>#VALUE!</v>
      </c>
      <c r="AN191" t="e">
        <f>AVERAGE(R$6:R192)</f>
        <v>#VALUE!</v>
      </c>
      <c r="AO191" t="e">
        <f>AVERAGE(S$6:S192)</f>
        <v>#VALUE!</v>
      </c>
      <c r="AP191" t="e">
        <f>AVERAGE(T$6:T192)</f>
        <v>#VALUE!</v>
      </c>
      <c r="AQ191" t="e">
        <f>AVERAGE(U$6:U192)</f>
        <v>#VALUE!</v>
      </c>
      <c r="AR191" t="e">
        <f>AVERAGE(V$6:V192)</f>
        <v>#VALUE!</v>
      </c>
      <c r="AT191" s="16">
        <f>STDEVP(B$6:B192)</f>
        <v>5.44100237538299</v>
      </c>
      <c r="AU191" s="16">
        <f>STDEVP(C$6:C192)</f>
        <v>6.846285792840785</v>
      </c>
      <c r="AV191" s="16">
        <f>STDEVP(D$6:D192)</f>
        <v>4.251219182441842</v>
      </c>
      <c r="AW191" s="16">
        <f>STDEVP(E$6:E192)</f>
        <v>4.329999061854552</v>
      </c>
      <c r="AX191" s="16">
        <f>STDEVP(F$6:F192)</f>
        <v>4.3905013432030895</v>
      </c>
      <c r="AY191" s="16">
        <f>STDEVP(G$6:G192)</f>
        <v>3.6375980918190893</v>
      </c>
      <c r="AZ191" s="16">
        <f>STDEVP(H$6:H192)</f>
        <v>4.659193524982625</v>
      </c>
      <c r="BA191" s="16">
        <f>STDEVP(I$6:I192)</f>
        <v>0</v>
      </c>
      <c r="BB191" s="16">
        <f>STDEVP(J$6:J192)</f>
        <v>0</v>
      </c>
      <c r="BC191" s="16">
        <f>STDEVP(K$6:K192)</f>
        <v>32.1979253538884</v>
      </c>
      <c r="BE191" s="39">
        <f t="shared" si="45"/>
        <v>132</v>
      </c>
      <c r="BF191" s="39">
        <f t="shared" si="46"/>
        <v>9</v>
      </c>
      <c r="BG191" s="39">
        <f t="shared" si="47"/>
        <v>23</v>
      </c>
      <c r="BH191" s="39">
        <f t="shared" si="48"/>
        <v>10</v>
      </c>
      <c r="BI191" s="39">
        <f t="shared" si="49"/>
        <v>6</v>
      </c>
      <c r="BJ191" s="39">
        <f t="shared" si="50"/>
        <v>6</v>
      </c>
    </row>
    <row r="192" spans="2:62" ht="14.25">
      <c r="B192" s="3">
        <f>'原始数据表'!B192</f>
        <v>0</v>
      </c>
      <c r="C192" s="3">
        <f>'原始数据表'!C192</f>
        <v>0</v>
      </c>
      <c r="D192" s="3">
        <f>'原始数据表'!D192</f>
        <v>0</v>
      </c>
      <c r="E192" s="3">
        <f>'原始数据表'!E192</f>
        <v>0</v>
      </c>
      <c r="F192" s="3">
        <f>'原始数据表'!F192</f>
        <v>0</v>
      </c>
      <c r="G192" s="3">
        <f>'原始数据表'!G192</f>
        <v>0</v>
      </c>
      <c r="H192" s="3">
        <f>'原始数据表'!H192</f>
        <v>0</v>
      </c>
      <c r="I192" s="3">
        <f>'原始数据表'!I192</f>
        <v>0</v>
      </c>
      <c r="J192" s="3">
        <f>'原始数据表'!J192</f>
        <v>0</v>
      </c>
      <c r="K192" s="3">
        <f t="shared" si="34"/>
        <v>0</v>
      </c>
      <c r="L192">
        <v>187</v>
      </c>
      <c r="M192" t="e">
        <f ca="1" t="shared" si="35"/>
        <v>#VALUE!</v>
      </c>
      <c r="N192" t="e">
        <f ca="1" t="shared" si="36"/>
        <v>#VALUE!</v>
      </c>
      <c r="O192" t="e">
        <f ca="1" t="shared" si="37"/>
        <v>#VALUE!</v>
      </c>
      <c r="P192" t="e">
        <f ca="1" t="shared" si="38"/>
        <v>#VALUE!</v>
      </c>
      <c r="Q192" t="e">
        <f ca="1" t="shared" si="39"/>
        <v>#VALUE!</v>
      </c>
      <c r="R192" t="e">
        <f ca="1" t="shared" si="40"/>
        <v>#VALUE!</v>
      </c>
      <c r="S192" t="e">
        <f ca="1" t="shared" si="41"/>
        <v>#VALUE!</v>
      </c>
      <c r="T192" t="e">
        <f ca="1" t="shared" si="42"/>
        <v>#VALUE!</v>
      </c>
      <c r="U192" t="e">
        <f ca="1" t="shared" si="43"/>
        <v>#VALUE!</v>
      </c>
      <c r="V192" t="e">
        <f ca="1" t="shared" si="44"/>
        <v>#VALUE!</v>
      </c>
      <c r="X192">
        <f>AVERAGE(B$6:B193)</f>
        <v>3.4202127659574466</v>
      </c>
      <c r="Y192">
        <f>AVERAGE(C$6:C193)</f>
        <v>4.335106382978723</v>
      </c>
      <c r="Z192">
        <f>AVERAGE(D$6:D193)</f>
        <v>2.6808510638297873</v>
      </c>
      <c r="AA192">
        <f>AVERAGE(E$6:E193)</f>
        <v>2.606382978723404</v>
      </c>
      <c r="AB192">
        <f>AVERAGE(F$6:F193)</f>
        <v>2.632978723404255</v>
      </c>
      <c r="AC192">
        <f>AVERAGE(G$6:G193)</f>
        <v>2.276595744680851</v>
      </c>
      <c r="AD192">
        <f>AVERAGE(H$6:H193)</f>
        <v>2.867021276595745</v>
      </c>
      <c r="AE192">
        <f>AVERAGE(I$6:I193)</f>
        <v>0</v>
      </c>
      <c r="AF192">
        <f>AVERAGE(J$6:J193)</f>
        <v>0</v>
      </c>
      <c r="AG192">
        <f>AVERAGE(K$6:K193)</f>
        <v>20.819148936170212</v>
      </c>
      <c r="AI192" t="e">
        <f>AVERAGE(M$6:M193)</f>
        <v>#VALUE!</v>
      </c>
      <c r="AJ192" t="e">
        <f>AVERAGE(N$6:N193)</f>
        <v>#VALUE!</v>
      </c>
      <c r="AK192" t="e">
        <f>AVERAGE(O$6:O193)</f>
        <v>#VALUE!</v>
      </c>
      <c r="AL192" t="e">
        <f>AVERAGE(P$6:P193)</f>
        <v>#VALUE!</v>
      </c>
      <c r="AM192" t="e">
        <f>AVERAGE(Q$6:Q193)</f>
        <v>#VALUE!</v>
      </c>
      <c r="AN192" t="e">
        <f>AVERAGE(R$6:R193)</f>
        <v>#VALUE!</v>
      </c>
      <c r="AO192" t="e">
        <f>AVERAGE(S$6:S193)</f>
        <v>#VALUE!</v>
      </c>
      <c r="AP192" t="e">
        <f>AVERAGE(T$6:T193)</f>
        <v>#VALUE!</v>
      </c>
      <c r="AQ192" t="e">
        <f>AVERAGE(U$6:U193)</f>
        <v>#VALUE!</v>
      </c>
      <c r="AR192" t="e">
        <f>AVERAGE(V$6:V193)</f>
        <v>#VALUE!</v>
      </c>
      <c r="AT192" s="16">
        <f>STDEVP(B$6:B193)</f>
        <v>5.432273137839476</v>
      </c>
      <c r="AU192" s="16">
        <f>STDEVP(C$6:C193)</f>
        <v>6.83540855363201</v>
      </c>
      <c r="AV192" s="16">
        <f>STDEVP(D$6:D193)</f>
        <v>4.244427550699525</v>
      </c>
      <c r="AW192" s="16">
        <f>STDEVP(E$6:E193)</f>
        <v>4.322671763212681</v>
      </c>
      <c r="AX192" s="16">
        <f>STDEVP(F$6:F193)</f>
        <v>4.383040048114675</v>
      </c>
      <c r="AY192" s="16">
        <f>STDEVP(G$6:G193)</f>
        <v>3.6317285472393106</v>
      </c>
      <c r="AZ192" s="16">
        <f>STDEVP(H$6:H193)</f>
        <v>4.651512869838232</v>
      </c>
      <c r="BA192" s="16">
        <f>STDEVP(I$6:I193)</f>
        <v>0</v>
      </c>
      <c r="BB192" s="16">
        <f>STDEVP(J$6:J193)</f>
        <v>0</v>
      </c>
      <c r="BC192" s="16">
        <f>STDEVP(K$6:K193)</f>
        <v>32.14824794734856</v>
      </c>
      <c r="BE192" s="39">
        <f t="shared" si="45"/>
        <v>133</v>
      </c>
      <c r="BF192" s="39">
        <f t="shared" si="46"/>
        <v>9</v>
      </c>
      <c r="BG192" s="39">
        <f t="shared" si="47"/>
        <v>23</v>
      </c>
      <c r="BH192" s="39">
        <f t="shared" si="48"/>
        <v>10</v>
      </c>
      <c r="BI192" s="39">
        <f t="shared" si="49"/>
        <v>6</v>
      </c>
      <c r="BJ192" s="39">
        <f t="shared" si="50"/>
        <v>6</v>
      </c>
    </row>
    <row r="193" spans="2:62" ht="14.25">
      <c r="B193" s="3">
        <f>'原始数据表'!B193</f>
        <v>0</v>
      </c>
      <c r="C193" s="3">
        <f>'原始数据表'!C193</f>
        <v>0</v>
      </c>
      <c r="D193" s="3">
        <f>'原始数据表'!D193</f>
        <v>0</v>
      </c>
      <c r="E193" s="3">
        <f>'原始数据表'!E193</f>
        <v>0</v>
      </c>
      <c r="F193" s="3">
        <f>'原始数据表'!F193</f>
        <v>0</v>
      </c>
      <c r="G193" s="3">
        <f>'原始数据表'!G193</f>
        <v>0</v>
      </c>
      <c r="H193" s="3">
        <f>'原始数据表'!H193</f>
        <v>0</v>
      </c>
      <c r="I193" s="3">
        <f>'原始数据表'!I193</f>
        <v>0</v>
      </c>
      <c r="J193" s="3">
        <f>'原始数据表'!J193</f>
        <v>0</v>
      </c>
      <c r="K193" s="3">
        <f t="shared" si="34"/>
        <v>0</v>
      </c>
      <c r="L193">
        <v>188</v>
      </c>
      <c r="M193" t="e">
        <f ca="1" t="shared" si="35"/>
        <v>#VALUE!</v>
      </c>
      <c r="N193" t="e">
        <f ca="1" t="shared" si="36"/>
        <v>#VALUE!</v>
      </c>
      <c r="O193" t="e">
        <f ca="1" t="shared" si="37"/>
        <v>#VALUE!</v>
      </c>
      <c r="P193" t="e">
        <f ca="1" t="shared" si="38"/>
        <v>#VALUE!</v>
      </c>
      <c r="Q193" t="e">
        <f ca="1" t="shared" si="39"/>
        <v>#VALUE!</v>
      </c>
      <c r="R193" t="e">
        <f ca="1" t="shared" si="40"/>
        <v>#VALUE!</v>
      </c>
      <c r="S193" t="e">
        <f ca="1" t="shared" si="41"/>
        <v>#VALUE!</v>
      </c>
      <c r="T193" t="e">
        <f ca="1" t="shared" si="42"/>
        <v>#VALUE!</v>
      </c>
      <c r="U193" t="e">
        <f ca="1" t="shared" si="43"/>
        <v>#VALUE!</v>
      </c>
      <c r="V193" t="e">
        <f ca="1" t="shared" si="44"/>
        <v>#VALUE!</v>
      </c>
      <c r="X193">
        <f>AVERAGE(B$6:B194)</f>
        <v>3.4021164021164023</v>
      </c>
      <c r="Y193">
        <f>AVERAGE(C$6:C194)</f>
        <v>4.3121693121693125</v>
      </c>
      <c r="Z193">
        <f>AVERAGE(D$6:D194)</f>
        <v>2.6666666666666665</v>
      </c>
      <c r="AA193">
        <f>AVERAGE(E$6:E194)</f>
        <v>2.5925925925925926</v>
      </c>
      <c r="AB193">
        <f>AVERAGE(F$6:F194)</f>
        <v>2.619047619047619</v>
      </c>
      <c r="AC193">
        <f>AVERAGE(G$6:G194)</f>
        <v>2.2645502645502646</v>
      </c>
      <c r="AD193">
        <f>AVERAGE(H$6:H194)</f>
        <v>2.8518518518518516</v>
      </c>
      <c r="AE193">
        <f>AVERAGE(I$6:I194)</f>
        <v>0</v>
      </c>
      <c r="AF193">
        <f>AVERAGE(J$6:J194)</f>
        <v>0</v>
      </c>
      <c r="AG193">
        <f>AVERAGE(K$6:K194)</f>
        <v>20.70899470899471</v>
      </c>
      <c r="AI193" t="e">
        <f>AVERAGE(M$6:M194)</f>
        <v>#VALUE!</v>
      </c>
      <c r="AJ193" t="e">
        <f>AVERAGE(N$6:N194)</f>
        <v>#VALUE!</v>
      </c>
      <c r="AK193" t="e">
        <f>AVERAGE(O$6:O194)</f>
        <v>#VALUE!</v>
      </c>
      <c r="AL193" t="e">
        <f>AVERAGE(P$6:P194)</f>
        <v>#VALUE!</v>
      </c>
      <c r="AM193" t="e">
        <f>AVERAGE(Q$6:Q194)</f>
        <v>#VALUE!</v>
      </c>
      <c r="AN193" t="e">
        <f>AVERAGE(R$6:R194)</f>
        <v>#VALUE!</v>
      </c>
      <c r="AO193" t="e">
        <f>AVERAGE(S$6:S194)</f>
        <v>#VALUE!</v>
      </c>
      <c r="AP193" t="e">
        <f>AVERAGE(T$6:T194)</f>
        <v>#VALUE!</v>
      </c>
      <c r="AQ193" t="e">
        <f>AVERAGE(U$6:U194)</f>
        <v>#VALUE!</v>
      </c>
      <c r="AR193" t="e">
        <f>AVERAGE(V$6:V194)</f>
        <v>#VALUE!</v>
      </c>
      <c r="AT193" s="16">
        <f>STDEVP(B$6:B194)</f>
        <v>5.423561742606839</v>
      </c>
      <c r="AU193" s="16">
        <f>STDEVP(C$6:C194)</f>
        <v>6.8245518528689795</v>
      </c>
      <c r="AV193" s="16">
        <f>STDEVP(D$6:D194)</f>
        <v>4.237649343406313</v>
      </c>
      <c r="AW193" s="16">
        <f>STDEVP(E$6:E194)</f>
        <v>4.315365452977229</v>
      </c>
      <c r="AX193" s="16">
        <f>STDEVP(F$6:F194)</f>
        <v>4.375600595855613</v>
      </c>
      <c r="AY193" s="16">
        <f>STDEVP(G$6:G194)</f>
        <v>3.6258715330879556</v>
      </c>
      <c r="AZ193" s="16">
        <f>STDEVP(H$6:H194)</f>
        <v>4.643851172626214</v>
      </c>
      <c r="BA193" s="16">
        <f>STDEVP(I$6:I194)</f>
        <v>0</v>
      </c>
      <c r="BB193" s="16">
        <f>STDEVP(J$6:J194)</f>
        <v>0</v>
      </c>
      <c r="BC193" s="16">
        <f>STDEVP(K$6:K194)</f>
        <v>32.09864052149272</v>
      </c>
      <c r="BE193" s="39">
        <f t="shared" si="45"/>
        <v>134</v>
      </c>
      <c r="BF193" s="39">
        <f t="shared" si="46"/>
        <v>9</v>
      </c>
      <c r="BG193" s="39">
        <f t="shared" si="47"/>
        <v>23</v>
      </c>
      <c r="BH193" s="39">
        <f t="shared" si="48"/>
        <v>10</v>
      </c>
      <c r="BI193" s="39">
        <f t="shared" si="49"/>
        <v>6</v>
      </c>
      <c r="BJ193" s="39">
        <f t="shared" si="50"/>
        <v>6</v>
      </c>
    </row>
    <row r="194" spans="2:62" ht="14.25">
      <c r="B194" s="3">
        <f>'原始数据表'!B194</f>
        <v>0</v>
      </c>
      <c r="C194" s="3">
        <f>'原始数据表'!C194</f>
        <v>0</v>
      </c>
      <c r="D194" s="3">
        <f>'原始数据表'!D194</f>
        <v>0</v>
      </c>
      <c r="E194" s="3">
        <f>'原始数据表'!E194</f>
        <v>0</v>
      </c>
      <c r="F194" s="3">
        <f>'原始数据表'!F194</f>
        <v>0</v>
      </c>
      <c r="G194" s="3">
        <f>'原始数据表'!G194</f>
        <v>0</v>
      </c>
      <c r="H194" s="3">
        <f>'原始数据表'!H194</f>
        <v>0</v>
      </c>
      <c r="I194" s="3">
        <f>'原始数据表'!I194</f>
        <v>0</v>
      </c>
      <c r="J194" s="3">
        <f>'原始数据表'!J194</f>
        <v>0</v>
      </c>
      <c r="K194" s="3">
        <f t="shared" si="34"/>
        <v>0</v>
      </c>
      <c r="L194">
        <v>189</v>
      </c>
      <c r="M194" t="e">
        <f ca="1" t="shared" si="35"/>
        <v>#VALUE!</v>
      </c>
      <c r="N194" t="e">
        <f ca="1" t="shared" si="36"/>
        <v>#VALUE!</v>
      </c>
      <c r="O194" t="e">
        <f ca="1" t="shared" si="37"/>
        <v>#VALUE!</v>
      </c>
      <c r="P194" t="e">
        <f ca="1" t="shared" si="38"/>
        <v>#VALUE!</v>
      </c>
      <c r="Q194" t="e">
        <f ca="1" t="shared" si="39"/>
        <v>#VALUE!</v>
      </c>
      <c r="R194" t="e">
        <f ca="1" t="shared" si="40"/>
        <v>#VALUE!</v>
      </c>
      <c r="S194" t="e">
        <f ca="1" t="shared" si="41"/>
        <v>#VALUE!</v>
      </c>
      <c r="T194" t="e">
        <f ca="1" t="shared" si="42"/>
        <v>#VALUE!</v>
      </c>
      <c r="U194" t="e">
        <f ca="1" t="shared" si="43"/>
        <v>#VALUE!</v>
      </c>
      <c r="V194" t="e">
        <f ca="1" t="shared" si="44"/>
        <v>#VALUE!</v>
      </c>
      <c r="X194">
        <f>AVERAGE(B$6:B195)</f>
        <v>3.3842105263157896</v>
      </c>
      <c r="Y194">
        <f>AVERAGE(C$6:C195)</f>
        <v>4.2894736842105265</v>
      </c>
      <c r="Z194">
        <f>AVERAGE(D$6:D195)</f>
        <v>2.6526315789473682</v>
      </c>
      <c r="AA194">
        <f>AVERAGE(E$6:E195)</f>
        <v>2.5789473684210527</v>
      </c>
      <c r="AB194">
        <f>AVERAGE(F$6:F195)</f>
        <v>2.6052631578947367</v>
      </c>
      <c r="AC194">
        <f>AVERAGE(G$6:G195)</f>
        <v>2.2526315789473683</v>
      </c>
      <c r="AD194">
        <f>AVERAGE(H$6:H195)</f>
        <v>2.836842105263158</v>
      </c>
      <c r="AE194">
        <f>AVERAGE(I$6:I195)</f>
        <v>0</v>
      </c>
      <c r="AF194">
        <f>AVERAGE(J$6:J195)</f>
        <v>0</v>
      </c>
      <c r="AG194">
        <f>AVERAGE(K$6:K195)</f>
        <v>20.6</v>
      </c>
      <c r="AI194" t="e">
        <f>AVERAGE(M$6:M195)</f>
        <v>#VALUE!</v>
      </c>
      <c r="AJ194" t="e">
        <f>AVERAGE(N$6:N195)</f>
        <v>#VALUE!</v>
      </c>
      <c r="AK194" t="e">
        <f>AVERAGE(O$6:O195)</f>
        <v>#VALUE!</v>
      </c>
      <c r="AL194" t="e">
        <f>AVERAGE(P$6:P195)</f>
        <v>#VALUE!</v>
      </c>
      <c r="AM194" t="e">
        <f>AVERAGE(Q$6:Q195)</f>
        <v>#VALUE!</v>
      </c>
      <c r="AN194" t="e">
        <f>AVERAGE(R$6:R195)</f>
        <v>#VALUE!</v>
      </c>
      <c r="AO194" t="e">
        <f>AVERAGE(S$6:S195)</f>
        <v>#VALUE!</v>
      </c>
      <c r="AP194" t="e">
        <f>AVERAGE(T$6:T195)</f>
        <v>#VALUE!</v>
      </c>
      <c r="AQ194" t="e">
        <f>AVERAGE(U$6:U195)</f>
        <v>#VALUE!</v>
      </c>
      <c r="AR194" t="e">
        <f>AVERAGE(V$6:V195)</f>
        <v>#VALUE!</v>
      </c>
      <c r="AT194" s="16">
        <f>STDEVP(B$6:B195)</f>
        <v>5.4148687263958415</v>
      </c>
      <c r="AU194" s="16">
        <f>STDEVP(C$6:C195)</f>
        <v>6.813716408975286</v>
      </c>
      <c r="AV194" s="16">
        <f>STDEVP(D$6:D195)</f>
        <v>4.230884991539519</v>
      </c>
      <c r="AW194" s="16">
        <f>STDEVP(E$6:E195)</f>
        <v>4.308080406248658</v>
      </c>
      <c r="AX194" s="16">
        <f>STDEVP(F$6:F195)</f>
        <v>4.368183252880758</v>
      </c>
      <c r="AY194" s="16">
        <f>STDEVP(G$6:G195)</f>
        <v>3.6200273946408386</v>
      </c>
      <c r="AZ194" s="16">
        <f>STDEVP(H$6:H195)</f>
        <v>4.63620881032811</v>
      </c>
      <c r="BA194" s="16">
        <f>STDEVP(I$6:I195)</f>
        <v>0</v>
      </c>
      <c r="BB194" s="16">
        <f>STDEVP(J$6:J195)</f>
        <v>0</v>
      </c>
      <c r="BC194" s="16">
        <f>STDEVP(K$6:K195)</f>
        <v>32.04910705710683</v>
      </c>
      <c r="BE194" s="39">
        <f t="shared" si="45"/>
        <v>135</v>
      </c>
      <c r="BF194" s="39">
        <f t="shared" si="46"/>
        <v>9</v>
      </c>
      <c r="BG194" s="39">
        <f t="shared" si="47"/>
        <v>23</v>
      </c>
      <c r="BH194" s="39">
        <f t="shared" si="48"/>
        <v>10</v>
      </c>
      <c r="BI194" s="39">
        <f t="shared" si="49"/>
        <v>6</v>
      </c>
      <c r="BJ194" s="39">
        <f t="shared" si="50"/>
        <v>6</v>
      </c>
    </row>
    <row r="195" spans="2:62" ht="14.25">
      <c r="B195" s="3">
        <f>'原始数据表'!B195</f>
        <v>0</v>
      </c>
      <c r="C195" s="3">
        <f>'原始数据表'!C195</f>
        <v>0</v>
      </c>
      <c r="D195" s="3">
        <f>'原始数据表'!D195</f>
        <v>0</v>
      </c>
      <c r="E195" s="3">
        <f>'原始数据表'!E195</f>
        <v>0</v>
      </c>
      <c r="F195" s="3">
        <f>'原始数据表'!F195</f>
        <v>0</v>
      </c>
      <c r="G195" s="3">
        <f>'原始数据表'!G195</f>
        <v>0</v>
      </c>
      <c r="H195" s="3">
        <f>'原始数据表'!H195</f>
        <v>0</v>
      </c>
      <c r="I195" s="3">
        <f>'原始数据表'!I195</f>
        <v>0</v>
      </c>
      <c r="J195" s="3">
        <f>'原始数据表'!J195</f>
        <v>0</v>
      </c>
      <c r="K195" s="3">
        <f t="shared" si="34"/>
        <v>0</v>
      </c>
      <c r="L195">
        <v>190</v>
      </c>
      <c r="M195" t="e">
        <f ca="1" t="shared" si="35"/>
        <v>#VALUE!</v>
      </c>
      <c r="N195" t="e">
        <f ca="1" t="shared" si="36"/>
        <v>#VALUE!</v>
      </c>
      <c r="O195" t="e">
        <f ca="1" t="shared" si="37"/>
        <v>#VALUE!</v>
      </c>
      <c r="P195" t="e">
        <f ca="1" t="shared" si="38"/>
        <v>#VALUE!</v>
      </c>
      <c r="Q195" t="e">
        <f ca="1" t="shared" si="39"/>
        <v>#VALUE!</v>
      </c>
      <c r="R195" t="e">
        <f ca="1" t="shared" si="40"/>
        <v>#VALUE!</v>
      </c>
      <c r="S195" t="e">
        <f ca="1" t="shared" si="41"/>
        <v>#VALUE!</v>
      </c>
      <c r="T195" t="e">
        <f ca="1" t="shared" si="42"/>
        <v>#VALUE!</v>
      </c>
      <c r="U195" t="e">
        <f ca="1" t="shared" si="43"/>
        <v>#VALUE!</v>
      </c>
      <c r="V195" t="e">
        <f ca="1" t="shared" si="44"/>
        <v>#VALUE!</v>
      </c>
      <c r="X195">
        <f>AVERAGE(B$6:B196)</f>
        <v>3.3664921465968587</v>
      </c>
      <c r="Y195">
        <f>AVERAGE(C$6:C196)</f>
        <v>4.267015706806283</v>
      </c>
      <c r="Z195">
        <f>AVERAGE(D$6:D196)</f>
        <v>2.6387434554973823</v>
      </c>
      <c r="AA195">
        <f>AVERAGE(E$6:E196)</f>
        <v>2.5654450261780104</v>
      </c>
      <c r="AB195">
        <f>AVERAGE(F$6:F196)</f>
        <v>2.5916230366492146</v>
      </c>
      <c r="AC195">
        <f>AVERAGE(G$6:G196)</f>
        <v>2.2408376963350785</v>
      </c>
      <c r="AD195">
        <f>AVERAGE(H$6:H196)</f>
        <v>2.8219895287958114</v>
      </c>
      <c r="AE195">
        <f>AVERAGE(I$6:I196)</f>
        <v>0</v>
      </c>
      <c r="AF195">
        <f>AVERAGE(J$6:J196)</f>
        <v>0</v>
      </c>
      <c r="AG195">
        <f>AVERAGE(K$6:K196)</f>
        <v>20.49214659685864</v>
      </c>
      <c r="AI195" t="e">
        <f>AVERAGE(M$6:M196)</f>
        <v>#VALUE!</v>
      </c>
      <c r="AJ195" t="e">
        <f>AVERAGE(N$6:N196)</f>
        <v>#VALUE!</v>
      </c>
      <c r="AK195" t="e">
        <f>AVERAGE(O$6:O196)</f>
        <v>#VALUE!</v>
      </c>
      <c r="AL195" t="e">
        <f>AVERAGE(P$6:P196)</f>
        <v>#VALUE!</v>
      </c>
      <c r="AM195" t="e">
        <f>AVERAGE(Q$6:Q196)</f>
        <v>#VALUE!</v>
      </c>
      <c r="AN195" t="e">
        <f>AVERAGE(R$6:R196)</f>
        <v>#VALUE!</v>
      </c>
      <c r="AO195" t="e">
        <f>AVERAGE(S$6:S196)</f>
        <v>#VALUE!</v>
      </c>
      <c r="AP195" t="e">
        <f>AVERAGE(T$6:T196)</f>
        <v>#VALUE!</v>
      </c>
      <c r="AQ195" t="e">
        <f>AVERAGE(U$6:U196)</f>
        <v>#VALUE!</v>
      </c>
      <c r="AR195" t="e">
        <f>AVERAGE(V$6:V196)</f>
        <v>#VALUE!</v>
      </c>
      <c r="AT195" s="16">
        <f>STDEVP(B$6:B196)</f>
        <v>5.406194599807284</v>
      </c>
      <c r="AU195" s="16">
        <f>STDEVP(C$6:C196)</f>
        <v>6.8029029063064606</v>
      </c>
      <c r="AV195" s="16">
        <f>STDEVP(D$6:D196)</f>
        <v>4.22413490534841</v>
      </c>
      <c r="AW195" s="16">
        <f>STDEVP(E$6:E196)</f>
        <v>4.300816881601927</v>
      </c>
      <c r="AX195" s="16">
        <f>STDEVP(F$6:F196)</f>
        <v>4.3607882692356</v>
      </c>
      <c r="AY195" s="16">
        <f>STDEVP(G$6:G196)</f>
        <v>3.6141964600989183</v>
      </c>
      <c r="AZ195" s="16">
        <f>STDEVP(H$6:H196)</f>
        <v>4.62858613988555</v>
      </c>
      <c r="BA195" s="16">
        <f>STDEVP(I$6:I196)</f>
        <v>0</v>
      </c>
      <c r="BB195" s="16">
        <f>STDEVP(J$6:J196)</f>
        <v>0</v>
      </c>
      <c r="BC195" s="16">
        <f>STDEVP(K$6:K196)</f>
        <v>31.99965135771261</v>
      </c>
      <c r="BE195" s="39">
        <f t="shared" si="45"/>
        <v>136</v>
      </c>
      <c r="BF195" s="39">
        <f t="shared" si="46"/>
        <v>9</v>
      </c>
      <c r="BG195" s="39">
        <f t="shared" si="47"/>
        <v>23</v>
      </c>
      <c r="BH195" s="39">
        <f t="shared" si="48"/>
        <v>10</v>
      </c>
      <c r="BI195" s="39">
        <f t="shared" si="49"/>
        <v>6</v>
      </c>
      <c r="BJ195" s="39">
        <f t="shared" si="50"/>
        <v>6</v>
      </c>
    </row>
    <row r="196" spans="2:62" ht="14.25">
      <c r="B196" s="3">
        <f>'原始数据表'!B196</f>
        <v>0</v>
      </c>
      <c r="C196" s="3">
        <f>'原始数据表'!C196</f>
        <v>0</v>
      </c>
      <c r="D196" s="3">
        <f>'原始数据表'!D196</f>
        <v>0</v>
      </c>
      <c r="E196" s="3">
        <f>'原始数据表'!E196</f>
        <v>0</v>
      </c>
      <c r="F196" s="3">
        <f>'原始数据表'!F196</f>
        <v>0</v>
      </c>
      <c r="G196" s="3">
        <f>'原始数据表'!G196</f>
        <v>0</v>
      </c>
      <c r="H196" s="3">
        <f>'原始数据表'!H196</f>
        <v>0</v>
      </c>
      <c r="I196" s="3">
        <f>'原始数据表'!I196</f>
        <v>0</v>
      </c>
      <c r="J196" s="3">
        <f>'原始数据表'!J196</f>
        <v>0</v>
      </c>
      <c r="K196" s="3">
        <f t="shared" si="34"/>
        <v>0</v>
      </c>
      <c r="L196">
        <v>191</v>
      </c>
      <c r="M196" t="e">
        <f ca="1" t="shared" si="35"/>
        <v>#VALUE!</v>
      </c>
      <c r="N196" t="e">
        <f ca="1" t="shared" si="36"/>
        <v>#VALUE!</v>
      </c>
      <c r="O196" t="e">
        <f ca="1" t="shared" si="37"/>
        <v>#VALUE!</v>
      </c>
      <c r="P196" t="e">
        <f ca="1" t="shared" si="38"/>
        <v>#VALUE!</v>
      </c>
      <c r="Q196" t="e">
        <f ca="1" t="shared" si="39"/>
        <v>#VALUE!</v>
      </c>
      <c r="R196" t="e">
        <f ca="1" t="shared" si="40"/>
        <v>#VALUE!</v>
      </c>
      <c r="S196" t="e">
        <f ca="1" t="shared" si="41"/>
        <v>#VALUE!</v>
      </c>
      <c r="T196" t="e">
        <f ca="1" t="shared" si="42"/>
        <v>#VALUE!</v>
      </c>
      <c r="U196" t="e">
        <f ca="1" t="shared" si="43"/>
        <v>#VALUE!</v>
      </c>
      <c r="V196" t="e">
        <f ca="1" t="shared" si="44"/>
        <v>#VALUE!</v>
      </c>
      <c r="X196">
        <f>AVERAGE(B$6:B197)</f>
        <v>3.3489583333333335</v>
      </c>
      <c r="Y196">
        <f>AVERAGE(C$6:C197)</f>
        <v>4.244791666666667</v>
      </c>
      <c r="Z196">
        <f>AVERAGE(D$6:D197)</f>
        <v>2.625</v>
      </c>
      <c r="AA196">
        <f>AVERAGE(E$6:E197)</f>
        <v>2.5520833333333335</v>
      </c>
      <c r="AB196">
        <f>AVERAGE(F$6:F197)</f>
        <v>2.578125</v>
      </c>
      <c r="AC196">
        <f>AVERAGE(G$6:G197)</f>
        <v>2.2291666666666665</v>
      </c>
      <c r="AD196">
        <f>AVERAGE(H$6:H197)</f>
        <v>2.8072916666666665</v>
      </c>
      <c r="AE196">
        <f>AVERAGE(I$6:I197)</f>
        <v>0</v>
      </c>
      <c r="AF196">
        <f>AVERAGE(J$6:J197)</f>
        <v>0</v>
      </c>
      <c r="AG196">
        <f>AVERAGE(K$6:K197)</f>
        <v>20.385416666666668</v>
      </c>
      <c r="AI196" t="e">
        <f>AVERAGE(M$6:M197)</f>
        <v>#VALUE!</v>
      </c>
      <c r="AJ196" t="e">
        <f>AVERAGE(N$6:N197)</f>
        <v>#VALUE!</v>
      </c>
      <c r="AK196" t="e">
        <f>AVERAGE(O$6:O197)</f>
        <v>#VALUE!</v>
      </c>
      <c r="AL196" t="e">
        <f>AVERAGE(P$6:P197)</f>
        <v>#VALUE!</v>
      </c>
      <c r="AM196" t="e">
        <f>AVERAGE(Q$6:Q197)</f>
        <v>#VALUE!</v>
      </c>
      <c r="AN196" t="e">
        <f>AVERAGE(R$6:R197)</f>
        <v>#VALUE!</v>
      </c>
      <c r="AO196" t="e">
        <f>AVERAGE(S$6:S197)</f>
        <v>#VALUE!</v>
      </c>
      <c r="AP196" t="e">
        <f>AVERAGE(T$6:T197)</f>
        <v>#VALUE!</v>
      </c>
      <c r="AQ196" t="e">
        <f>AVERAGE(U$6:U197)</f>
        <v>#VALUE!</v>
      </c>
      <c r="AR196" t="e">
        <f>AVERAGE(V$6:V197)</f>
        <v>#VALUE!</v>
      </c>
      <c r="AT196" s="16">
        <f>STDEVP(B$6:B197)</f>
        <v>5.397539848387463</v>
      </c>
      <c r="AU196" s="16">
        <f>STDEVP(C$6:C197)</f>
        <v>6.792111996519484</v>
      </c>
      <c r="AV196" s="16">
        <f>STDEVP(D$6:D197)</f>
        <v>4.217399475190053</v>
      </c>
      <c r="AW196" s="16">
        <f>STDEVP(E$6:E197)</f>
        <v>4.293575121782416</v>
      </c>
      <c r="AX196" s="16">
        <f>STDEVP(F$6:F197)</f>
        <v>4.353415879250262</v>
      </c>
      <c r="AY196" s="16">
        <f>STDEVP(G$6:G197)</f>
        <v>3.60837904128094</v>
      </c>
      <c r="AZ196" s="16">
        <f>STDEVP(H$6:H197)</f>
        <v>4.620983499025277</v>
      </c>
      <c r="BA196" s="16">
        <f>STDEVP(I$6:I197)</f>
        <v>0</v>
      </c>
      <c r="BB196" s="16">
        <f>STDEVP(J$6:J197)</f>
        <v>0</v>
      </c>
      <c r="BC196" s="16">
        <f>STDEVP(K$6:K197)</f>
        <v>31.95027705659304</v>
      </c>
      <c r="BE196" s="39">
        <f t="shared" si="45"/>
        <v>137</v>
      </c>
      <c r="BF196" s="39">
        <f t="shared" si="46"/>
        <v>9</v>
      </c>
      <c r="BG196" s="39">
        <f t="shared" si="47"/>
        <v>23</v>
      </c>
      <c r="BH196" s="39">
        <f t="shared" si="48"/>
        <v>10</v>
      </c>
      <c r="BI196" s="39">
        <f t="shared" si="49"/>
        <v>6</v>
      </c>
      <c r="BJ196" s="39">
        <f t="shared" si="50"/>
        <v>6</v>
      </c>
    </row>
    <row r="197" spans="2:62" ht="14.25">
      <c r="B197" s="3">
        <f>'原始数据表'!B197</f>
        <v>0</v>
      </c>
      <c r="C197" s="3">
        <f>'原始数据表'!C197</f>
        <v>0</v>
      </c>
      <c r="D197" s="3">
        <f>'原始数据表'!D197</f>
        <v>0</v>
      </c>
      <c r="E197" s="3">
        <f>'原始数据表'!E197</f>
        <v>0</v>
      </c>
      <c r="F197" s="3">
        <f>'原始数据表'!F197</f>
        <v>0</v>
      </c>
      <c r="G197" s="3">
        <f>'原始数据表'!G197</f>
        <v>0</v>
      </c>
      <c r="H197" s="3">
        <f>'原始数据表'!H197</f>
        <v>0</v>
      </c>
      <c r="I197" s="3">
        <f>'原始数据表'!I197</f>
        <v>0</v>
      </c>
      <c r="J197" s="3">
        <f>'原始数据表'!J197</f>
        <v>0</v>
      </c>
      <c r="K197" s="3">
        <f t="shared" si="34"/>
        <v>0</v>
      </c>
      <c r="L197">
        <v>192</v>
      </c>
      <c r="M197" t="e">
        <f ca="1" t="shared" si="35"/>
        <v>#VALUE!</v>
      </c>
      <c r="N197" t="e">
        <f ca="1" t="shared" si="36"/>
        <v>#VALUE!</v>
      </c>
      <c r="O197" t="e">
        <f ca="1" t="shared" si="37"/>
        <v>#VALUE!</v>
      </c>
      <c r="P197" t="e">
        <f ca="1" t="shared" si="38"/>
        <v>#VALUE!</v>
      </c>
      <c r="Q197" t="e">
        <f ca="1" t="shared" si="39"/>
        <v>#VALUE!</v>
      </c>
      <c r="R197" t="e">
        <f ca="1" t="shared" si="40"/>
        <v>#VALUE!</v>
      </c>
      <c r="S197" t="e">
        <f ca="1" t="shared" si="41"/>
        <v>#VALUE!</v>
      </c>
      <c r="T197" t="e">
        <f ca="1" t="shared" si="42"/>
        <v>#VALUE!</v>
      </c>
      <c r="U197" t="e">
        <f ca="1" t="shared" si="43"/>
        <v>#VALUE!</v>
      </c>
      <c r="V197" t="e">
        <f ca="1" t="shared" si="44"/>
        <v>#VALUE!</v>
      </c>
      <c r="X197">
        <f>AVERAGE(B$6:B198)</f>
        <v>3.33160621761658</v>
      </c>
      <c r="Y197">
        <f>AVERAGE(C$6:C198)</f>
        <v>4.22279792746114</v>
      </c>
      <c r="Z197">
        <f>AVERAGE(D$6:D198)</f>
        <v>2.61139896373057</v>
      </c>
      <c r="AA197">
        <f>AVERAGE(E$6:E198)</f>
        <v>2.538860103626943</v>
      </c>
      <c r="AB197">
        <f>AVERAGE(F$6:F198)</f>
        <v>2.564766839378238</v>
      </c>
      <c r="AC197">
        <f>AVERAGE(G$6:G198)</f>
        <v>2.2176165803108807</v>
      </c>
      <c r="AD197">
        <f>AVERAGE(H$6:H198)</f>
        <v>2.7927461139896375</v>
      </c>
      <c r="AE197">
        <f>AVERAGE(I$6:I198)</f>
        <v>0</v>
      </c>
      <c r="AF197">
        <f>AVERAGE(J$6:J198)</f>
        <v>0</v>
      </c>
      <c r="AG197">
        <f>AVERAGE(K$6:K198)</f>
        <v>20.27979274611399</v>
      </c>
      <c r="AI197" t="e">
        <f>AVERAGE(M$6:M198)</f>
        <v>#VALUE!</v>
      </c>
      <c r="AJ197" t="e">
        <f>AVERAGE(N$6:N198)</f>
        <v>#VALUE!</v>
      </c>
      <c r="AK197" t="e">
        <f>AVERAGE(O$6:O198)</f>
        <v>#VALUE!</v>
      </c>
      <c r="AL197" t="e">
        <f>AVERAGE(P$6:P198)</f>
        <v>#VALUE!</v>
      </c>
      <c r="AM197" t="e">
        <f>AVERAGE(Q$6:Q198)</f>
        <v>#VALUE!</v>
      </c>
      <c r="AN197" t="e">
        <f>AVERAGE(R$6:R198)</f>
        <v>#VALUE!</v>
      </c>
      <c r="AO197" t="e">
        <f>AVERAGE(S$6:S198)</f>
        <v>#VALUE!</v>
      </c>
      <c r="AP197" t="e">
        <f>AVERAGE(T$6:T198)</f>
        <v>#VALUE!</v>
      </c>
      <c r="AQ197" t="e">
        <f>AVERAGE(U$6:U198)</f>
        <v>#VALUE!</v>
      </c>
      <c r="AR197" t="e">
        <f>AVERAGE(V$6:V198)</f>
        <v>#VALUE!</v>
      </c>
      <c r="AT197" s="16">
        <f>STDEVP(B$6:B198)</f>
        <v>5.388904933638702</v>
      </c>
      <c r="AU197" s="16">
        <f>STDEVP(C$6:C198)</f>
        <v>6.781344299884119</v>
      </c>
      <c r="AV197" s="16">
        <f>STDEVP(D$6:D198)</f>
        <v>4.210679072329588</v>
      </c>
      <c r="AW197" s="16">
        <f>STDEVP(E$6:E198)</f>
        <v>4.286355354371861</v>
      </c>
      <c r="AX197" s="16">
        <f>STDEVP(F$6:F198)</f>
        <v>4.346066302203532</v>
      </c>
      <c r="AY197" s="16">
        <f>STDEVP(G$6:G198)</f>
        <v>3.6025754342865732</v>
      </c>
      <c r="AZ197" s="16">
        <f>STDEVP(H$6:H198)</f>
        <v>4.613401207048866</v>
      </c>
      <c r="BA197" s="16">
        <f>STDEVP(I$6:I198)</f>
        <v>0</v>
      </c>
      <c r="BB197" s="16">
        <f>STDEVP(J$6:J198)</f>
        <v>0</v>
      </c>
      <c r="BC197" s="16">
        <f>STDEVP(K$6:K198)</f>
        <v>31.90098762352052</v>
      </c>
      <c r="BE197" s="39">
        <f t="shared" si="45"/>
        <v>138</v>
      </c>
      <c r="BF197" s="39">
        <f t="shared" si="46"/>
        <v>9</v>
      </c>
      <c r="BG197" s="39">
        <f t="shared" si="47"/>
        <v>23</v>
      </c>
      <c r="BH197" s="39">
        <f t="shared" si="48"/>
        <v>10</v>
      </c>
      <c r="BI197" s="39">
        <f t="shared" si="49"/>
        <v>6</v>
      </c>
      <c r="BJ197" s="39">
        <f t="shared" si="50"/>
        <v>6</v>
      </c>
    </row>
    <row r="198" spans="2:62" ht="14.25">
      <c r="B198" s="3">
        <f>'原始数据表'!B198</f>
        <v>0</v>
      </c>
      <c r="C198" s="3">
        <f>'原始数据表'!C198</f>
        <v>0</v>
      </c>
      <c r="D198" s="3">
        <f>'原始数据表'!D198</f>
        <v>0</v>
      </c>
      <c r="E198" s="3">
        <f>'原始数据表'!E198</f>
        <v>0</v>
      </c>
      <c r="F198" s="3">
        <f>'原始数据表'!F198</f>
        <v>0</v>
      </c>
      <c r="G198" s="3">
        <f>'原始数据表'!G198</f>
        <v>0</v>
      </c>
      <c r="H198" s="3">
        <f>'原始数据表'!H198</f>
        <v>0</v>
      </c>
      <c r="I198" s="3">
        <f>'原始数据表'!I198</f>
        <v>0</v>
      </c>
      <c r="J198" s="3">
        <f>'原始数据表'!J198</f>
        <v>0</v>
      </c>
      <c r="K198" s="3">
        <f t="shared" si="34"/>
        <v>0</v>
      </c>
      <c r="L198">
        <v>193</v>
      </c>
      <c r="M198" t="e">
        <f ca="1" t="shared" si="35"/>
        <v>#VALUE!</v>
      </c>
      <c r="N198" t="e">
        <f ca="1" t="shared" si="36"/>
        <v>#VALUE!</v>
      </c>
      <c r="O198" t="e">
        <f ca="1" t="shared" si="37"/>
        <v>#VALUE!</v>
      </c>
      <c r="P198" t="e">
        <f ca="1" t="shared" si="38"/>
        <v>#VALUE!</v>
      </c>
      <c r="Q198" t="e">
        <f ca="1" t="shared" si="39"/>
        <v>#VALUE!</v>
      </c>
      <c r="R198" t="e">
        <f ca="1" t="shared" si="40"/>
        <v>#VALUE!</v>
      </c>
      <c r="S198" t="e">
        <f ca="1" t="shared" si="41"/>
        <v>#VALUE!</v>
      </c>
      <c r="T198" t="e">
        <f ca="1" t="shared" si="42"/>
        <v>#VALUE!</v>
      </c>
      <c r="U198" t="e">
        <f ca="1" t="shared" si="43"/>
        <v>#VALUE!</v>
      </c>
      <c r="V198" t="e">
        <f ca="1" t="shared" si="44"/>
        <v>#VALUE!</v>
      </c>
      <c r="X198">
        <f>AVERAGE(B$6:B199)</f>
        <v>3.314432989690722</v>
      </c>
      <c r="Y198">
        <f>AVERAGE(C$6:C199)</f>
        <v>4.201030927835052</v>
      </c>
      <c r="Z198">
        <f>AVERAGE(D$6:D199)</f>
        <v>2.597938144329897</v>
      </c>
      <c r="AA198">
        <f>AVERAGE(E$6:E199)</f>
        <v>2.5257731958762886</v>
      </c>
      <c r="AB198">
        <f>AVERAGE(F$6:F199)</f>
        <v>2.551546391752577</v>
      </c>
      <c r="AC198">
        <f>AVERAGE(G$6:G199)</f>
        <v>2.2061855670103094</v>
      </c>
      <c r="AD198">
        <f>AVERAGE(H$6:H199)</f>
        <v>2.7783505154639174</v>
      </c>
      <c r="AE198">
        <f>AVERAGE(I$6:I199)</f>
        <v>0</v>
      </c>
      <c r="AF198">
        <f>AVERAGE(J$6:J199)</f>
        <v>0</v>
      </c>
      <c r="AG198">
        <f>AVERAGE(K$6:K199)</f>
        <v>20.175257731958762</v>
      </c>
      <c r="AI198" t="e">
        <f>AVERAGE(M$6:M199)</f>
        <v>#VALUE!</v>
      </c>
      <c r="AJ198" t="e">
        <f>AVERAGE(N$6:N199)</f>
        <v>#VALUE!</v>
      </c>
      <c r="AK198" t="e">
        <f>AVERAGE(O$6:O199)</f>
        <v>#VALUE!</v>
      </c>
      <c r="AL198" t="e">
        <f>AVERAGE(P$6:P199)</f>
        <v>#VALUE!</v>
      </c>
      <c r="AM198" t="e">
        <f>AVERAGE(Q$6:Q199)</f>
        <v>#VALUE!</v>
      </c>
      <c r="AN198" t="e">
        <f>AVERAGE(R$6:R199)</f>
        <v>#VALUE!</v>
      </c>
      <c r="AO198" t="e">
        <f>AVERAGE(S$6:S199)</f>
        <v>#VALUE!</v>
      </c>
      <c r="AP198" t="e">
        <f>AVERAGE(T$6:T199)</f>
        <v>#VALUE!</v>
      </c>
      <c r="AQ198" t="e">
        <f>AVERAGE(U$6:U199)</f>
        <v>#VALUE!</v>
      </c>
      <c r="AR198" t="e">
        <f>AVERAGE(V$6:V199)</f>
        <v>#VALUE!</v>
      </c>
      <c r="AT198" s="16">
        <f>STDEVP(B$6:B199)</f>
        <v>5.380290293987071</v>
      </c>
      <c r="AU198" s="16">
        <f>STDEVP(C$6:C199)</f>
        <v>6.770600406538763</v>
      </c>
      <c r="AV198" s="16">
        <f>STDEVP(D$6:D199)</f>
        <v>4.203974049706642</v>
      </c>
      <c r="AW198" s="16">
        <f>STDEVP(E$6:E199)</f>
        <v>4.279157792425679</v>
      </c>
      <c r="AX198" s="16">
        <f>STDEVP(F$6:F199)</f>
        <v>4.338739742958335</v>
      </c>
      <c r="AY198" s="16">
        <f>STDEVP(G$6:G199)</f>
        <v>3.5967859201314174</v>
      </c>
      <c r="AZ198" s="16">
        <f>STDEVP(H$6:H199)</f>
        <v>4.605839565588779</v>
      </c>
      <c r="BA198" s="16">
        <f>STDEVP(I$6:I199)</f>
        <v>0</v>
      </c>
      <c r="BB198" s="16">
        <f>STDEVP(J$6:J199)</f>
        <v>0</v>
      </c>
      <c r="BC198" s="16">
        <f>STDEVP(K$6:K199)</f>
        <v>31.851786371201648</v>
      </c>
      <c r="BE198" s="39">
        <f t="shared" si="45"/>
        <v>139</v>
      </c>
      <c r="BF198" s="39">
        <f t="shared" si="46"/>
        <v>9</v>
      </c>
      <c r="BG198" s="39">
        <f t="shared" si="47"/>
        <v>23</v>
      </c>
      <c r="BH198" s="39">
        <f t="shared" si="48"/>
        <v>10</v>
      </c>
      <c r="BI198" s="39">
        <f t="shared" si="49"/>
        <v>6</v>
      </c>
      <c r="BJ198" s="39">
        <f t="shared" si="50"/>
        <v>6</v>
      </c>
    </row>
    <row r="199" spans="2:62" ht="14.25">
      <c r="B199" s="3">
        <f>'原始数据表'!B199</f>
        <v>0</v>
      </c>
      <c r="C199" s="3">
        <f>'原始数据表'!C199</f>
        <v>0</v>
      </c>
      <c r="D199" s="3">
        <f>'原始数据表'!D199</f>
        <v>0</v>
      </c>
      <c r="E199" s="3">
        <f>'原始数据表'!E199</f>
        <v>0</v>
      </c>
      <c r="F199" s="3">
        <f>'原始数据表'!F199</f>
        <v>0</v>
      </c>
      <c r="G199" s="3">
        <f>'原始数据表'!G199</f>
        <v>0</v>
      </c>
      <c r="H199" s="3">
        <f>'原始数据表'!H199</f>
        <v>0</v>
      </c>
      <c r="I199" s="3">
        <f>'原始数据表'!I199</f>
        <v>0</v>
      </c>
      <c r="J199" s="3">
        <f>'原始数据表'!J199</f>
        <v>0</v>
      </c>
      <c r="K199" s="3">
        <f aca="true" t="shared" si="51" ref="K199:K262">SUM(B199:J199)</f>
        <v>0</v>
      </c>
      <c r="L199">
        <v>194</v>
      </c>
      <c r="M199" t="e">
        <f ca="1" t="shared" si="52" ref="M199:M262">INDIRECT(ADDRESS($C$1+6-$L199,2))</f>
        <v>#VALUE!</v>
      </c>
      <c r="N199" t="e">
        <f ca="1" t="shared" si="53" ref="N199:N262">INDIRECT(ADDRESS($C$1+6-$L199,3))</f>
        <v>#VALUE!</v>
      </c>
      <c r="O199" t="e">
        <f ca="1" t="shared" si="54" ref="O199:O262">INDIRECT(ADDRESS($C$1+6-$L199,4))</f>
        <v>#VALUE!</v>
      </c>
      <c r="P199" t="e">
        <f ca="1" t="shared" si="55" ref="P199:P262">INDIRECT(ADDRESS($C$1+6-$L199,5))</f>
        <v>#VALUE!</v>
      </c>
      <c r="Q199" t="e">
        <f ca="1" t="shared" si="56" ref="Q199:Q262">INDIRECT(ADDRESS($C$1+6-$L199,6))</f>
        <v>#VALUE!</v>
      </c>
      <c r="R199" t="e">
        <f ca="1" t="shared" si="57" ref="R199:R262">INDIRECT(ADDRESS($C$1+6-$L199,7))</f>
        <v>#VALUE!</v>
      </c>
      <c r="S199" t="e">
        <f ca="1" t="shared" si="58" ref="S199:S262">INDIRECT(ADDRESS($C$1+6-$L199,8))</f>
        <v>#VALUE!</v>
      </c>
      <c r="T199" t="e">
        <f ca="1" t="shared" si="59" ref="T199:T262">INDIRECT(ADDRESS($C$1+6-$L199,9))</f>
        <v>#VALUE!</v>
      </c>
      <c r="U199" t="e">
        <f ca="1" t="shared" si="60" ref="U199:U262">INDIRECT(ADDRESS($C$1+6-$L199,10))</f>
        <v>#VALUE!</v>
      </c>
      <c r="V199" t="e">
        <f ca="1" t="shared" si="61" ref="V199:V262">INDIRECT(ADDRESS($C$1+6-$L199,11))</f>
        <v>#VALUE!</v>
      </c>
      <c r="X199">
        <f>AVERAGE(B$6:B200)</f>
        <v>3.2974358974358973</v>
      </c>
      <c r="Y199">
        <f>AVERAGE(C$6:C200)</f>
        <v>4.17948717948718</v>
      </c>
      <c r="Z199">
        <f>AVERAGE(D$6:D200)</f>
        <v>2.5846153846153848</v>
      </c>
      <c r="AA199">
        <f>AVERAGE(E$6:E200)</f>
        <v>2.5128205128205128</v>
      </c>
      <c r="AB199">
        <f>AVERAGE(F$6:F200)</f>
        <v>2.5384615384615383</v>
      </c>
      <c r="AC199">
        <f>AVERAGE(G$6:G200)</f>
        <v>2.194871794871795</v>
      </c>
      <c r="AD199">
        <f>AVERAGE(H$6:H200)</f>
        <v>2.764102564102564</v>
      </c>
      <c r="AE199">
        <f>AVERAGE(I$6:I200)</f>
        <v>0</v>
      </c>
      <c r="AF199">
        <f>AVERAGE(J$6:J200)</f>
        <v>0</v>
      </c>
      <c r="AG199">
        <f>AVERAGE(K$6:K200)</f>
        <v>20.07179487179487</v>
      </c>
      <c r="AI199" t="e">
        <f>AVERAGE(M$6:M200)</f>
        <v>#VALUE!</v>
      </c>
      <c r="AJ199" t="e">
        <f>AVERAGE(N$6:N200)</f>
        <v>#VALUE!</v>
      </c>
      <c r="AK199" t="e">
        <f>AVERAGE(O$6:O200)</f>
        <v>#VALUE!</v>
      </c>
      <c r="AL199" t="e">
        <f>AVERAGE(P$6:P200)</f>
        <v>#VALUE!</v>
      </c>
      <c r="AM199" t="e">
        <f>AVERAGE(Q$6:Q200)</f>
        <v>#VALUE!</v>
      </c>
      <c r="AN199" t="e">
        <f>AVERAGE(R$6:R200)</f>
        <v>#VALUE!</v>
      </c>
      <c r="AO199" t="e">
        <f>AVERAGE(S$6:S200)</f>
        <v>#VALUE!</v>
      </c>
      <c r="AP199" t="e">
        <f>AVERAGE(T$6:T200)</f>
        <v>#VALUE!</v>
      </c>
      <c r="AQ199" t="e">
        <f>AVERAGE(U$6:U200)</f>
        <v>#VALUE!</v>
      </c>
      <c r="AR199" t="e">
        <f>AVERAGE(V$6:V200)</f>
        <v>#VALUE!</v>
      </c>
      <c r="AT199" s="16">
        <f>STDEVP(B$6:B200)</f>
        <v>5.371696345709263</v>
      </c>
      <c r="AU199" s="16">
        <f>STDEVP(C$6:C200)</f>
        <v>6.759880877693398</v>
      </c>
      <c r="AV199" s="16">
        <f>STDEVP(D$6:D200)</f>
        <v>4.197284742669404</v>
      </c>
      <c r="AW199" s="16">
        <f>STDEVP(E$6:E200)</f>
        <v>4.271982635083038</v>
      </c>
      <c r="AX199" s="16">
        <f>STDEVP(F$6:F200)</f>
        <v>4.3314363925699855</v>
      </c>
      <c r="AY199" s="16">
        <f>STDEVP(G$6:G200)</f>
        <v>3.5910107653551777</v>
      </c>
      <c r="AZ199" s="16">
        <f>STDEVP(H$6:H200)</f>
        <v>4.59829885933233</v>
      </c>
      <c r="BA199" s="16">
        <f>STDEVP(I$6:I200)</f>
        <v>0</v>
      </c>
      <c r="BB199" s="16">
        <f>STDEVP(J$6:J200)</f>
        <v>0</v>
      </c>
      <c r="BC199" s="16">
        <f>STDEVP(K$6:K200)</f>
        <v>31.802676461451615</v>
      </c>
      <c r="BE199" s="39">
        <f aca="true" t="shared" si="62" ref="BE199:BE262">IF($K199&lt;50,BE198+1,BE198)</f>
        <v>140</v>
      </c>
      <c r="BF199" s="39">
        <f aca="true" t="shared" si="63" ref="BF199:BF262">IF(AND(($K199&gt;=50),($K199&lt;60)),BF198+1,BF198)</f>
        <v>9</v>
      </c>
      <c r="BG199" s="39">
        <f aca="true" t="shared" si="64" ref="BG199:BG262">IF(AND(($K199&gt;=60),($K199&lt;70)),BG198+1,BG198)</f>
        <v>23</v>
      </c>
      <c r="BH199" s="39">
        <f aca="true" t="shared" si="65" ref="BH199:BH262">IF(AND(($K199&gt;=70),($K199&lt;80)),BH198+1,BH198)</f>
        <v>10</v>
      </c>
      <c r="BI199" s="39">
        <f aca="true" t="shared" si="66" ref="BI199:BI262">IF(AND(($K199&gt;=80),($K199&lt;90)),BI198+1,BI198)</f>
        <v>6</v>
      </c>
      <c r="BJ199" s="39">
        <f aca="true" t="shared" si="67" ref="BJ199:BJ262">IF(AND(($K199&gt;=90),($K199&lt;101)),BJ198+1,BJ198)</f>
        <v>6</v>
      </c>
    </row>
    <row r="200" spans="2:62" ht="14.25">
      <c r="B200" s="3">
        <f>'原始数据表'!B200</f>
        <v>0</v>
      </c>
      <c r="C200" s="3">
        <f>'原始数据表'!C200</f>
        <v>0</v>
      </c>
      <c r="D200" s="3">
        <f>'原始数据表'!D200</f>
        <v>0</v>
      </c>
      <c r="E200" s="3">
        <f>'原始数据表'!E200</f>
        <v>0</v>
      </c>
      <c r="F200" s="3">
        <f>'原始数据表'!F200</f>
        <v>0</v>
      </c>
      <c r="G200" s="3">
        <f>'原始数据表'!G200</f>
        <v>0</v>
      </c>
      <c r="H200" s="3">
        <f>'原始数据表'!H200</f>
        <v>0</v>
      </c>
      <c r="I200" s="3">
        <f>'原始数据表'!I200</f>
        <v>0</v>
      </c>
      <c r="J200" s="3">
        <f>'原始数据表'!J200</f>
        <v>0</v>
      </c>
      <c r="K200" s="3">
        <f t="shared" si="51"/>
        <v>0</v>
      </c>
      <c r="L200">
        <v>195</v>
      </c>
      <c r="M200" t="e">
        <f ca="1" t="shared" si="52"/>
        <v>#VALUE!</v>
      </c>
      <c r="N200" t="e">
        <f ca="1" t="shared" si="53"/>
        <v>#VALUE!</v>
      </c>
      <c r="O200" t="e">
        <f ca="1" t="shared" si="54"/>
        <v>#VALUE!</v>
      </c>
      <c r="P200" t="e">
        <f ca="1" t="shared" si="55"/>
        <v>#VALUE!</v>
      </c>
      <c r="Q200" t="e">
        <f ca="1" t="shared" si="56"/>
        <v>#VALUE!</v>
      </c>
      <c r="R200" t="e">
        <f ca="1" t="shared" si="57"/>
        <v>#VALUE!</v>
      </c>
      <c r="S200" t="e">
        <f ca="1" t="shared" si="58"/>
        <v>#VALUE!</v>
      </c>
      <c r="T200" t="e">
        <f ca="1" t="shared" si="59"/>
        <v>#VALUE!</v>
      </c>
      <c r="U200" t="e">
        <f ca="1" t="shared" si="60"/>
        <v>#VALUE!</v>
      </c>
      <c r="V200" t="e">
        <f ca="1" t="shared" si="61"/>
        <v>#VALUE!</v>
      </c>
      <c r="X200">
        <f>AVERAGE(B$6:B201)</f>
        <v>3.2806122448979593</v>
      </c>
      <c r="Y200">
        <f>AVERAGE(C$6:C201)</f>
        <v>4.158163265306122</v>
      </c>
      <c r="Z200">
        <f>AVERAGE(D$6:D201)</f>
        <v>2.5714285714285716</v>
      </c>
      <c r="AA200">
        <f>AVERAGE(E$6:E201)</f>
        <v>2.5</v>
      </c>
      <c r="AB200">
        <f>AVERAGE(F$6:F201)</f>
        <v>2.5255102040816326</v>
      </c>
      <c r="AC200">
        <f>AVERAGE(G$6:G201)</f>
        <v>2.183673469387755</v>
      </c>
      <c r="AD200">
        <f>AVERAGE(H$6:H201)</f>
        <v>2.75</v>
      </c>
      <c r="AE200">
        <f>AVERAGE(I$6:I201)</f>
        <v>0</v>
      </c>
      <c r="AF200">
        <f>AVERAGE(J$6:J201)</f>
        <v>0</v>
      </c>
      <c r="AG200">
        <f>AVERAGE(K$6:K201)</f>
        <v>19.96938775510204</v>
      </c>
      <c r="AI200" t="e">
        <f>AVERAGE(M$6:M201)</f>
        <v>#VALUE!</v>
      </c>
      <c r="AJ200" t="e">
        <f>AVERAGE(N$6:N201)</f>
        <v>#VALUE!</v>
      </c>
      <c r="AK200" t="e">
        <f>AVERAGE(O$6:O201)</f>
        <v>#VALUE!</v>
      </c>
      <c r="AL200" t="e">
        <f>AVERAGE(P$6:P201)</f>
        <v>#VALUE!</v>
      </c>
      <c r="AM200" t="e">
        <f>AVERAGE(Q$6:Q201)</f>
        <v>#VALUE!</v>
      </c>
      <c r="AN200" t="e">
        <f>AVERAGE(R$6:R201)</f>
        <v>#VALUE!</v>
      </c>
      <c r="AO200" t="e">
        <f>AVERAGE(S$6:S201)</f>
        <v>#VALUE!</v>
      </c>
      <c r="AP200" t="e">
        <f>AVERAGE(T$6:T201)</f>
        <v>#VALUE!</v>
      </c>
      <c r="AQ200" t="e">
        <f>AVERAGE(U$6:U201)</f>
        <v>#VALUE!</v>
      </c>
      <c r="AR200" t="e">
        <f>AVERAGE(V$6:V201)</f>
        <v>#VALUE!</v>
      </c>
      <c r="AT200" s="16">
        <f>STDEVP(B$6:B201)</f>
        <v>5.363123483820525</v>
      </c>
      <c r="AU200" s="16">
        <f>STDEVP(C$6:C201)</f>
        <v>6.749186246782097</v>
      </c>
      <c r="AV200" s="16">
        <f>STDEVP(D$6:D201)</f>
        <v>4.1906114696778936</v>
      </c>
      <c r="AW200" s="16">
        <f>STDEVP(E$6:E201)</f>
        <v>4.264830068150908</v>
      </c>
      <c r="AX200" s="16">
        <f>STDEVP(F$6:F201)</f>
        <v>4.324156428868462</v>
      </c>
      <c r="AY200" s="16">
        <f>STDEVP(G$6:G201)</f>
        <v>3.5852502226042584</v>
      </c>
      <c r="AZ200" s="16">
        <f>STDEVP(H$6:H201)</f>
        <v>4.590779356715025</v>
      </c>
      <c r="BA200" s="16">
        <f>STDEVP(I$6:I201)</f>
        <v>0</v>
      </c>
      <c r="BB200" s="16">
        <f>STDEVP(J$6:J201)</f>
        <v>0</v>
      </c>
      <c r="BC200" s="16">
        <f>STDEVP(K$6:K201)</f>
        <v>31.75366091111085</v>
      </c>
      <c r="BE200" s="39">
        <f t="shared" si="62"/>
        <v>141</v>
      </c>
      <c r="BF200" s="39">
        <f t="shared" si="63"/>
        <v>9</v>
      </c>
      <c r="BG200" s="39">
        <f t="shared" si="64"/>
        <v>23</v>
      </c>
      <c r="BH200" s="39">
        <f t="shared" si="65"/>
        <v>10</v>
      </c>
      <c r="BI200" s="39">
        <f t="shared" si="66"/>
        <v>6</v>
      </c>
      <c r="BJ200" s="39">
        <f t="shared" si="67"/>
        <v>6</v>
      </c>
    </row>
    <row r="201" spans="2:62" ht="14.25">
      <c r="B201" s="3">
        <f>'原始数据表'!B201</f>
        <v>0</v>
      </c>
      <c r="C201" s="3">
        <f>'原始数据表'!C201</f>
        <v>0</v>
      </c>
      <c r="D201" s="3">
        <f>'原始数据表'!D201</f>
        <v>0</v>
      </c>
      <c r="E201" s="3">
        <f>'原始数据表'!E201</f>
        <v>0</v>
      </c>
      <c r="F201" s="3">
        <f>'原始数据表'!F201</f>
        <v>0</v>
      </c>
      <c r="G201" s="3">
        <f>'原始数据表'!G201</f>
        <v>0</v>
      </c>
      <c r="H201" s="3">
        <f>'原始数据表'!H201</f>
        <v>0</v>
      </c>
      <c r="I201" s="3">
        <f>'原始数据表'!I201</f>
        <v>0</v>
      </c>
      <c r="J201" s="3">
        <f>'原始数据表'!J201</f>
        <v>0</v>
      </c>
      <c r="K201" s="3">
        <f t="shared" si="51"/>
        <v>0</v>
      </c>
      <c r="L201">
        <v>196</v>
      </c>
      <c r="M201" t="e">
        <f ca="1" t="shared" si="52"/>
        <v>#VALUE!</v>
      </c>
      <c r="N201" t="e">
        <f ca="1" t="shared" si="53"/>
        <v>#VALUE!</v>
      </c>
      <c r="O201" t="e">
        <f ca="1" t="shared" si="54"/>
        <v>#VALUE!</v>
      </c>
      <c r="P201" t="e">
        <f ca="1" t="shared" si="55"/>
        <v>#VALUE!</v>
      </c>
      <c r="Q201" t="e">
        <f ca="1" t="shared" si="56"/>
        <v>#VALUE!</v>
      </c>
      <c r="R201" t="e">
        <f ca="1" t="shared" si="57"/>
        <v>#VALUE!</v>
      </c>
      <c r="S201" t="e">
        <f ca="1" t="shared" si="58"/>
        <v>#VALUE!</v>
      </c>
      <c r="T201" t="e">
        <f ca="1" t="shared" si="59"/>
        <v>#VALUE!</v>
      </c>
      <c r="U201" t="e">
        <f ca="1" t="shared" si="60"/>
        <v>#VALUE!</v>
      </c>
      <c r="V201" t="e">
        <f ca="1" t="shared" si="61"/>
        <v>#VALUE!</v>
      </c>
      <c r="X201">
        <f>AVERAGE(B$6:B202)</f>
        <v>3.263959390862944</v>
      </c>
      <c r="Y201">
        <f>AVERAGE(C$6:C202)</f>
        <v>4.137055837563452</v>
      </c>
      <c r="Z201">
        <f>AVERAGE(D$6:D202)</f>
        <v>2.5583756345177666</v>
      </c>
      <c r="AA201">
        <f>AVERAGE(E$6:E202)</f>
        <v>2.487309644670051</v>
      </c>
      <c r="AB201">
        <f>AVERAGE(F$6:F202)</f>
        <v>2.512690355329949</v>
      </c>
      <c r="AC201">
        <f>AVERAGE(G$6:G202)</f>
        <v>2.1725888324873095</v>
      </c>
      <c r="AD201">
        <f>AVERAGE(H$6:H202)</f>
        <v>2.736040609137056</v>
      </c>
      <c r="AE201">
        <f>AVERAGE(I$6:I202)</f>
        <v>0</v>
      </c>
      <c r="AF201">
        <f>AVERAGE(J$6:J202)</f>
        <v>0</v>
      </c>
      <c r="AG201">
        <f>AVERAGE(K$6:K202)</f>
        <v>19.868020304568528</v>
      </c>
      <c r="AI201" t="e">
        <f>AVERAGE(M$6:M202)</f>
        <v>#VALUE!</v>
      </c>
      <c r="AJ201" t="e">
        <f>AVERAGE(N$6:N202)</f>
        <v>#VALUE!</v>
      </c>
      <c r="AK201" t="e">
        <f>AVERAGE(O$6:O202)</f>
        <v>#VALUE!</v>
      </c>
      <c r="AL201" t="e">
        <f>AVERAGE(P$6:P202)</f>
        <v>#VALUE!</v>
      </c>
      <c r="AM201" t="e">
        <f>AVERAGE(Q$6:Q202)</f>
        <v>#VALUE!</v>
      </c>
      <c r="AN201" t="e">
        <f>AVERAGE(R$6:R202)</f>
        <v>#VALUE!</v>
      </c>
      <c r="AO201" t="e">
        <f>AVERAGE(S$6:S202)</f>
        <v>#VALUE!</v>
      </c>
      <c r="AP201" t="e">
        <f>AVERAGE(T$6:T202)</f>
        <v>#VALUE!</v>
      </c>
      <c r="AQ201" t="e">
        <f>AVERAGE(U$6:U202)</f>
        <v>#VALUE!</v>
      </c>
      <c r="AR201" t="e">
        <f>AVERAGE(V$6:V202)</f>
        <v>#VALUE!</v>
      </c>
      <c r="AT201" s="16">
        <f>STDEVP(B$6:B202)</f>
        <v>5.354572082925423</v>
      </c>
      <c r="AU201" s="16">
        <f>STDEVP(C$6:C202)</f>
        <v>6.738517020567365</v>
      </c>
      <c r="AV201" s="16">
        <f>STDEVP(D$6:D202)</f>
        <v>4.183954532977816</v>
      </c>
      <c r="AW201" s="16">
        <f>STDEVP(E$6:E202)</f>
        <v>4.257700264663318</v>
      </c>
      <c r="AX201" s="16">
        <f>STDEVP(F$6:F202)</f>
        <v>4.316900017015921</v>
      </c>
      <c r="AY201" s="16">
        <f>STDEVP(G$6:G202)</f>
        <v>3.579504531189938</v>
      </c>
      <c r="AZ201" s="16">
        <f>STDEVP(H$6:H202)</f>
        <v>4.583281310584694</v>
      </c>
      <c r="BA201" s="16">
        <f>STDEVP(I$6:I202)</f>
        <v>0</v>
      </c>
      <c r="BB201" s="16">
        <f>STDEVP(J$6:J202)</f>
        <v>0</v>
      </c>
      <c r="BC201" s="16">
        <f>STDEVP(K$6:K202)</f>
        <v>31.704742597715644</v>
      </c>
      <c r="BE201" s="39">
        <f t="shared" si="62"/>
        <v>142</v>
      </c>
      <c r="BF201" s="39">
        <f t="shared" si="63"/>
        <v>9</v>
      </c>
      <c r="BG201" s="39">
        <f t="shared" si="64"/>
        <v>23</v>
      </c>
      <c r="BH201" s="39">
        <f t="shared" si="65"/>
        <v>10</v>
      </c>
      <c r="BI201" s="39">
        <f t="shared" si="66"/>
        <v>6</v>
      </c>
      <c r="BJ201" s="39">
        <f t="shared" si="67"/>
        <v>6</v>
      </c>
    </row>
    <row r="202" spans="2:62" ht="14.25">
      <c r="B202" s="3">
        <f>'原始数据表'!B202</f>
        <v>0</v>
      </c>
      <c r="C202" s="3">
        <f>'原始数据表'!C202</f>
        <v>0</v>
      </c>
      <c r="D202" s="3">
        <f>'原始数据表'!D202</f>
        <v>0</v>
      </c>
      <c r="E202" s="3">
        <f>'原始数据表'!E202</f>
        <v>0</v>
      </c>
      <c r="F202" s="3">
        <f>'原始数据表'!F202</f>
        <v>0</v>
      </c>
      <c r="G202" s="3">
        <f>'原始数据表'!G202</f>
        <v>0</v>
      </c>
      <c r="H202" s="3">
        <f>'原始数据表'!H202</f>
        <v>0</v>
      </c>
      <c r="I202" s="3">
        <f>'原始数据表'!I202</f>
        <v>0</v>
      </c>
      <c r="J202" s="3">
        <f>'原始数据表'!J202</f>
        <v>0</v>
      </c>
      <c r="K202" s="3">
        <f t="shared" si="51"/>
        <v>0</v>
      </c>
      <c r="L202">
        <v>197</v>
      </c>
      <c r="M202" t="e">
        <f ca="1" t="shared" si="52"/>
        <v>#VALUE!</v>
      </c>
      <c r="N202" t="e">
        <f ca="1" t="shared" si="53"/>
        <v>#VALUE!</v>
      </c>
      <c r="O202" t="e">
        <f ca="1" t="shared" si="54"/>
        <v>#VALUE!</v>
      </c>
      <c r="P202" t="e">
        <f ca="1" t="shared" si="55"/>
        <v>#VALUE!</v>
      </c>
      <c r="Q202" t="e">
        <f ca="1" t="shared" si="56"/>
        <v>#VALUE!</v>
      </c>
      <c r="R202" t="e">
        <f ca="1" t="shared" si="57"/>
        <v>#VALUE!</v>
      </c>
      <c r="S202" t="e">
        <f ca="1" t="shared" si="58"/>
        <v>#VALUE!</v>
      </c>
      <c r="T202" t="e">
        <f ca="1" t="shared" si="59"/>
        <v>#VALUE!</v>
      </c>
      <c r="U202" t="e">
        <f ca="1" t="shared" si="60"/>
        <v>#VALUE!</v>
      </c>
      <c r="V202" t="e">
        <f ca="1" t="shared" si="61"/>
        <v>#VALUE!</v>
      </c>
      <c r="X202">
        <f>AVERAGE(B$6:B203)</f>
        <v>3.2474747474747474</v>
      </c>
      <c r="Y202">
        <f>AVERAGE(C$6:C203)</f>
        <v>4.116161616161616</v>
      </c>
      <c r="Z202">
        <f>AVERAGE(D$6:D203)</f>
        <v>2.5454545454545454</v>
      </c>
      <c r="AA202">
        <f>AVERAGE(E$6:E203)</f>
        <v>2.474747474747475</v>
      </c>
      <c r="AB202">
        <f>AVERAGE(F$6:F203)</f>
        <v>2.5</v>
      </c>
      <c r="AC202">
        <f>AVERAGE(G$6:G203)</f>
        <v>2.1616161616161618</v>
      </c>
      <c r="AD202">
        <f>AVERAGE(H$6:H203)</f>
        <v>2.7222222222222223</v>
      </c>
      <c r="AE202">
        <f>AVERAGE(I$6:I203)</f>
        <v>0</v>
      </c>
      <c r="AF202">
        <f>AVERAGE(J$6:J203)</f>
        <v>0</v>
      </c>
      <c r="AG202">
        <f>AVERAGE(K$6:K203)</f>
        <v>19.767676767676768</v>
      </c>
      <c r="AI202" t="e">
        <f>AVERAGE(M$6:M203)</f>
        <v>#VALUE!</v>
      </c>
      <c r="AJ202" t="e">
        <f>AVERAGE(N$6:N203)</f>
        <v>#VALUE!</v>
      </c>
      <c r="AK202" t="e">
        <f>AVERAGE(O$6:O203)</f>
        <v>#VALUE!</v>
      </c>
      <c r="AL202" t="e">
        <f>AVERAGE(P$6:P203)</f>
        <v>#VALUE!</v>
      </c>
      <c r="AM202" t="e">
        <f>AVERAGE(Q$6:Q203)</f>
        <v>#VALUE!</v>
      </c>
      <c r="AN202" t="e">
        <f>AVERAGE(R$6:R203)</f>
        <v>#VALUE!</v>
      </c>
      <c r="AO202" t="e">
        <f>AVERAGE(S$6:S203)</f>
        <v>#VALUE!</v>
      </c>
      <c r="AP202" t="e">
        <f>AVERAGE(T$6:T203)</f>
        <v>#VALUE!</v>
      </c>
      <c r="AQ202" t="e">
        <f>AVERAGE(U$6:U203)</f>
        <v>#VALUE!</v>
      </c>
      <c r="AR202" t="e">
        <f>AVERAGE(V$6:V203)</f>
        <v>#VALUE!</v>
      </c>
      <c r="AT202" s="16">
        <f>STDEVP(B$6:B203)</f>
        <v>5.346042498033143</v>
      </c>
      <c r="AU202" s="16">
        <f>STDEVP(C$6:C203)</f>
        <v>6.727873680198559</v>
      </c>
      <c r="AV202" s="16">
        <f>STDEVP(D$6:D203)</f>
        <v>4.177314219246347</v>
      </c>
      <c r="AW202" s="16">
        <f>STDEVP(E$6:E203)</f>
        <v>4.250593385416933</v>
      </c>
      <c r="AX202" s="16">
        <f>STDEVP(F$6:F203)</f>
        <v>4.30966731004057</v>
      </c>
      <c r="AY202" s="16">
        <f>STDEVP(G$6:G203)</f>
        <v>3.5737739176232535</v>
      </c>
      <c r="AZ202" s="16">
        <f>STDEVP(H$6:H203)</f>
        <v>4.575804958837773</v>
      </c>
      <c r="BA202" s="16">
        <f>STDEVP(I$6:I203)</f>
        <v>0</v>
      </c>
      <c r="BB202" s="16">
        <f>STDEVP(J$6:J203)</f>
        <v>0</v>
      </c>
      <c r="BC202" s="16">
        <f>STDEVP(K$6:K203)</f>
        <v>31.65592426493401</v>
      </c>
      <c r="BE202" s="39">
        <f t="shared" si="62"/>
        <v>143</v>
      </c>
      <c r="BF202" s="39">
        <f t="shared" si="63"/>
        <v>9</v>
      </c>
      <c r="BG202" s="39">
        <f t="shared" si="64"/>
        <v>23</v>
      </c>
      <c r="BH202" s="39">
        <f t="shared" si="65"/>
        <v>10</v>
      </c>
      <c r="BI202" s="39">
        <f t="shared" si="66"/>
        <v>6</v>
      </c>
      <c r="BJ202" s="39">
        <f t="shared" si="67"/>
        <v>6</v>
      </c>
    </row>
    <row r="203" spans="2:62" ht="14.25">
      <c r="B203" s="3">
        <f>'原始数据表'!B203</f>
        <v>0</v>
      </c>
      <c r="C203" s="3">
        <f>'原始数据表'!C203</f>
        <v>0</v>
      </c>
      <c r="D203" s="3">
        <f>'原始数据表'!D203</f>
        <v>0</v>
      </c>
      <c r="E203" s="3">
        <f>'原始数据表'!E203</f>
        <v>0</v>
      </c>
      <c r="F203" s="3">
        <f>'原始数据表'!F203</f>
        <v>0</v>
      </c>
      <c r="G203" s="3">
        <f>'原始数据表'!G203</f>
        <v>0</v>
      </c>
      <c r="H203" s="3">
        <f>'原始数据表'!H203</f>
        <v>0</v>
      </c>
      <c r="I203" s="3">
        <f>'原始数据表'!I203</f>
        <v>0</v>
      </c>
      <c r="J203" s="3">
        <f>'原始数据表'!J203</f>
        <v>0</v>
      </c>
      <c r="K203" s="3">
        <f t="shared" si="51"/>
        <v>0</v>
      </c>
      <c r="L203">
        <v>198</v>
      </c>
      <c r="M203" t="e">
        <f ca="1" t="shared" si="52"/>
        <v>#VALUE!</v>
      </c>
      <c r="N203" t="e">
        <f ca="1" t="shared" si="53"/>
        <v>#VALUE!</v>
      </c>
      <c r="O203" t="e">
        <f ca="1" t="shared" si="54"/>
        <v>#VALUE!</v>
      </c>
      <c r="P203" t="e">
        <f ca="1" t="shared" si="55"/>
        <v>#VALUE!</v>
      </c>
      <c r="Q203" t="e">
        <f ca="1" t="shared" si="56"/>
        <v>#VALUE!</v>
      </c>
      <c r="R203" t="e">
        <f ca="1" t="shared" si="57"/>
        <v>#VALUE!</v>
      </c>
      <c r="S203" t="e">
        <f ca="1" t="shared" si="58"/>
        <v>#VALUE!</v>
      </c>
      <c r="T203" t="e">
        <f ca="1" t="shared" si="59"/>
        <v>#VALUE!</v>
      </c>
      <c r="U203" t="e">
        <f ca="1" t="shared" si="60"/>
        <v>#VALUE!</v>
      </c>
      <c r="V203" t="e">
        <f ca="1" t="shared" si="61"/>
        <v>#VALUE!</v>
      </c>
      <c r="X203">
        <f>AVERAGE(B$6:B204)</f>
        <v>3.2311557788944723</v>
      </c>
      <c r="Y203">
        <f>AVERAGE(C$6:C204)</f>
        <v>4.0954773869346734</v>
      </c>
      <c r="Z203">
        <f>AVERAGE(D$6:D204)</f>
        <v>2.5326633165829144</v>
      </c>
      <c r="AA203">
        <f>AVERAGE(E$6:E204)</f>
        <v>2.4623115577889445</v>
      </c>
      <c r="AB203">
        <f>AVERAGE(F$6:F204)</f>
        <v>2.487437185929648</v>
      </c>
      <c r="AC203">
        <f>AVERAGE(G$6:G204)</f>
        <v>2.150753768844221</v>
      </c>
      <c r="AD203">
        <f>AVERAGE(H$6:H204)</f>
        <v>2.708542713567839</v>
      </c>
      <c r="AE203">
        <f>AVERAGE(I$6:I204)</f>
        <v>0</v>
      </c>
      <c r="AF203">
        <f>AVERAGE(J$6:J204)</f>
        <v>0</v>
      </c>
      <c r="AG203">
        <f>AVERAGE(K$6:K204)</f>
        <v>19.668341708542712</v>
      </c>
      <c r="AI203" t="e">
        <f>AVERAGE(M$6:M204)</f>
        <v>#VALUE!</v>
      </c>
      <c r="AJ203" t="e">
        <f>AVERAGE(N$6:N204)</f>
        <v>#VALUE!</v>
      </c>
      <c r="AK203" t="e">
        <f>AVERAGE(O$6:O204)</f>
        <v>#VALUE!</v>
      </c>
      <c r="AL203" t="e">
        <f>AVERAGE(P$6:P204)</f>
        <v>#VALUE!</v>
      </c>
      <c r="AM203" t="e">
        <f>AVERAGE(Q$6:Q204)</f>
        <v>#VALUE!</v>
      </c>
      <c r="AN203" t="e">
        <f>AVERAGE(R$6:R204)</f>
        <v>#VALUE!</v>
      </c>
      <c r="AO203" t="e">
        <f>AVERAGE(S$6:S204)</f>
        <v>#VALUE!</v>
      </c>
      <c r="AP203" t="e">
        <f>AVERAGE(T$6:T204)</f>
        <v>#VALUE!</v>
      </c>
      <c r="AQ203" t="e">
        <f>AVERAGE(U$6:U204)</f>
        <v>#VALUE!</v>
      </c>
      <c r="AR203" t="e">
        <f>AVERAGE(V$6:V204)</f>
        <v>#VALUE!</v>
      </c>
      <c r="AT203" s="16">
        <f>STDEVP(B$6:B204)</f>
        <v>5.337535065338952</v>
      </c>
      <c r="AU203" s="16">
        <f>STDEVP(C$6:C204)</f>
        <v>6.7172566822264415</v>
      </c>
      <c r="AV203" s="16">
        <f>STDEVP(D$6:D204)</f>
        <v>4.170690800211146</v>
      </c>
      <c r="AW203" s="16">
        <f>STDEVP(E$6:E204)</f>
        <v>4.243509579484056</v>
      </c>
      <c r="AX203" s="16">
        <f>STDEVP(F$6:F204)</f>
        <v>4.302458449347995</v>
      </c>
      <c r="AY203" s="16">
        <f>STDEVP(G$6:G204)</f>
        <v>3.5680585961276434</v>
      </c>
      <c r="AZ203" s="16">
        <f>STDEVP(H$6:H204)</f>
        <v>4.568350525028956</v>
      </c>
      <c r="BA203" s="16">
        <f>STDEVP(I$6:I204)</f>
        <v>0</v>
      </c>
      <c r="BB203" s="16">
        <f>STDEVP(J$6:J204)</f>
        <v>0</v>
      </c>
      <c r="BC203" s="16">
        <f>STDEVP(K$6:K204)</f>
        <v>31.607208527777505</v>
      </c>
      <c r="BE203" s="39">
        <f t="shared" si="62"/>
        <v>144</v>
      </c>
      <c r="BF203" s="39">
        <f t="shared" si="63"/>
        <v>9</v>
      </c>
      <c r="BG203" s="39">
        <f t="shared" si="64"/>
        <v>23</v>
      </c>
      <c r="BH203" s="39">
        <f t="shared" si="65"/>
        <v>10</v>
      </c>
      <c r="BI203" s="39">
        <f t="shared" si="66"/>
        <v>6</v>
      </c>
      <c r="BJ203" s="39">
        <f t="shared" si="67"/>
        <v>6</v>
      </c>
    </row>
    <row r="204" spans="2:62" ht="14.25">
      <c r="B204" s="3">
        <f>'原始数据表'!B204</f>
        <v>0</v>
      </c>
      <c r="C204" s="3">
        <f>'原始数据表'!C204</f>
        <v>0</v>
      </c>
      <c r="D204" s="3">
        <f>'原始数据表'!D204</f>
        <v>0</v>
      </c>
      <c r="E204" s="3">
        <f>'原始数据表'!E204</f>
        <v>0</v>
      </c>
      <c r="F204" s="3">
        <f>'原始数据表'!F204</f>
        <v>0</v>
      </c>
      <c r="G204" s="3">
        <f>'原始数据表'!G204</f>
        <v>0</v>
      </c>
      <c r="H204" s="3">
        <f>'原始数据表'!H204</f>
        <v>0</v>
      </c>
      <c r="I204" s="3">
        <f>'原始数据表'!I204</f>
        <v>0</v>
      </c>
      <c r="J204" s="3">
        <f>'原始数据表'!J204</f>
        <v>0</v>
      </c>
      <c r="K204" s="3">
        <f t="shared" si="51"/>
        <v>0</v>
      </c>
      <c r="L204">
        <v>199</v>
      </c>
      <c r="M204" t="e">
        <f ca="1" t="shared" si="52"/>
        <v>#VALUE!</v>
      </c>
      <c r="N204" t="e">
        <f ca="1" t="shared" si="53"/>
        <v>#VALUE!</v>
      </c>
      <c r="O204" t="e">
        <f ca="1" t="shared" si="54"/>
        <v>#VALUE!</v>
      </c>
      <c r="P204" t="e">
        <f ca="1" t="shared" si="55"/>
        <v>#VALUE!</v>
      </c>
      <c r="Q204" t="e">
        <f ca="1" t="shared" si="56"/>
        <v>#VALUE!</v>
      </c>
      <c r="R204" t="e">
        <f ca="1" t="shared" si="57"/>
        <v>#VALUE!</v>
      </c>
      <c r="S204" t="e">
        <f ca="1" t="shared" si="58"/>
        <v>#VALUE!</v>
      </c>
      <c r="T204" t="e">
        <f ca="1" t="shared" si="59"/>
        <v>#VALUE!</v>
      </c>
      <c r="U204" t="e">
        <f ca="1" t="shared" si="60"/>
        <v>#VALUE!</v>
      </c>
      <c r="V204" t="e">
        <f ca="1" t="shared" si="61"/>
        <v>#VALUE!</v>
      </c>
      <c r="X204">
        <f>AVERAGE(B$6:B205)</f>
        <v>3.215</v>
      </c>
      <c r="Y204">
        <f>AVERAGE(C$6:C205)</f>
        <v>4.075</v>
      </c>
      <c r="Z204">
        <f>AVERAGE(D$6:D205)</f>
        <v>2.52</v>
      </c>
      <c r="AA204">
        <f>AVERAGE(E$6:E205)</f>
        <v>2.45</v>
      </c>
      <c r="AB204">
        <f>AVERAGE(F$6:F205)</f>
        <v>2.475</v>
      </c>
      <c r="AC204">
        <f>AVERAGE(G$6:G205)</f>
        <v>2.14</v>
      </c>
      <c r="AD204">
        <f>AVERAGE(H$6:H205)</f>
        <v>2.695</v>
      </c>
      <c r="AE204">
        <f>AVERAGE(I$6:I205)</f>
        <v>0</v>
      </c>
      <c r="AF204">
        <f>AVERAGE(J$6:J205)</f>
        <v>0</v>
      </c>
      <c r="AG204">
        <f>AVERAGE(K$6:K205)</f>
        <v>19.57</v>
      </c>
      <c r="AI204" t="e">
        <f>AVERAGE(M$6:M205)</f>
        <v>#VALUE!</v>
      </c>
      <c r="AJ204" t="e">
        <f>AVERAGE(N$6:N205)</f>
        <v>#VALUE!</v>
      </c>
      <c r="AK204" t="e">
        <f>AVERAGE(O$6:O205)</f>
        <v>#VALUE!</v>
      </c>
      <c r="AL204" t="e">
        <f>AVERAGE(P$6:P205)</f>
        <v>#VALUE!</v>
      </c>
      <c r="AM204" t="e">
        <f>AVERAGE(Q$6:Q205)</f>
        <v>#VALUE!</v>
      </c>
      <c r="AN204" t="e">
        <f>AVERAGE(R$6:R205)</f>
        <v>#VALUE!</v>
      </c>
      <c r="AO204" t="e">
        <f>AVERAGE(S$6:S205)</f>
        <v>#VALUE!</v>
      </c>
      <c r="AP204" t="e">
        <f>AVERAGE(T$6:T205)</f>
        <v>#VALUE!</v>
      </c>
      <c r="AQ204" t="e">
        <f>AVERAGE(U$6:U205)</f>
        <v>#VALUE!</v>
      </c>
      <c r="AR204" t="e">
        <f>AVERAGE(V$6:V205)</f>
        <v>#VALUE!</v>
      </c>
      <c r="AT204" s="16">
        <f>STDEVP(B$6:B205)</f>
        <v>5.329050102973325</v>
      </c>
      <c r="AU204" s="16">
        <f>STDEVP(C$6:C205)</f>
        <v>6.7066664595758745</v>
      </c>
      <c r="AV204" s="16">
        <f>STDEVP(D$6:D205)</f>
        <v>4.164084533243772</v>
      </c>
      <c r="AW204" s="16">
        <f>STDEVP(E$6:E205)</f>
        <v>4.236448984704053</v>
      </c>
      <c r="AX204" s="16">
        <f>STDEVP(F$6:F205)</f>
        <v>4.295273565210952</v>
      </c>
      <c r="AY204" s="16">
        <f>STDEVP(G$6:G205)</f>
        <v>3.562358769130364</v>
      </c>
      <c r="AZ204" s="16">
        <f>STDEVP(H$6:H205)</f>
        <v>4.560918218955477</v>
      </c>
      <c r="BA204" s="16">
        <f>STDEVP(I$6:I205)</f>
        <v>0</v>
      </c>
      <c r="BB204" s="16">
        <f>STDEVP(J$6:J205)</f>
        <v>0</v>
      </c>
      <c r="BC204" s="16">
        <f>STDEVP(K$6:K205)</f>
        <v>31.558597877599063</v>
      </c>
      <c r="BE204" s="39">
        <f t="shared" si="62"/>
        <v>145</v>
      </c>
      <c r="BF204" s="39">
        <f t="shared" si="63"/>
        <v>9</v>
      </c>
      <c r="BG204" s="39">
        <f t="shared" si="64"/>
        <v>23</v>
      </c>
      <c r="BH204" s="39">
        <f t="shared" si="65"/>
        <v>10</v>
      </c>
      <c r="BI204" s="39">
        <f t="shared" si="66"/>
        <v>6</v>
      </c>
      <c r="BJ204" s="39">
        <f t="shared" si="67"/>
        <v>6</v>
      </c>
    </row>
    <row r="205" spans="2:62" ht="14.25">
      <c r="B205" s="3">
        <f>'原始数据表'!B205</f>
        <v>0</v>
      </c>
      <c r="C205" s="3">
        <f>'原始数据表'!C205</f>
        <v>0</v>
      </c>
      <c r="D205" s="3">
        <f>'原始数据表'!D205</f>
        <v>0</v>
      </c>
      <c r="E205" s="3">
        <f>'原始数据表'!E205</f>
        <v>0</v>
      </c>
      <c r="F205" s="3">
        <f>'原始数据表'!F205</f>
        <v>0</v>
      </c>
      <c r="G205" s="3">
        <f>'原始数据表'!G205</f>
        <v>0</v>
      </c>
      <c r="H205" s="3">
        <f>'原始数据表'!H205</f>
        <v>0</v>
      </c>
      <c r="I205" s="3">
        <f>'原始数据表'!I205</f>
        <v>0</v>
      </c>
      <c r="J205" s="3">
        <f>'原始数据表'!J205</f>
        <v>0</v>
      </c>
      <c r="K205" s="3">
        <f t="shared" si="51"/>
        <v>0</v>
      </c>
      <c r="L205">
        <v>200</v>
      </c>
      <c r="M205" t="e">
        <f ca="1" t="shared" si="52"/>
        <v>#VALUE!</v>
      </c>
      <c r="N205" t="e">
        <f ca="1" t="shared" si="53"/>
        <v>#VALUE!</v>
      </c>
      <c r="O205" t="e">
        <f ca="1" t="shared" si="54"/>
        <v>#VALUE!</v>
      </c>
      <c r="P205" t="e">
        <f ca="1" t="shared" si="55"/>
        <v>#VALUE!</v>
      </c>
      <c r="Q205" t="e">
        <f ca="1" t="shared" si="56"/>
        <v>#VALUE!</v>
      </c>
      <c r="R205" t="e">
        <f ca="1" t="shared" si="57"/>
        <v>#VALUE!</v>
      </c>
      <c r="S205" t="e">
        <f ca="1" t="shared" si="58"/>
        <v>#VALUE!</v>
      </c>
      <c r="T205" t="e">
        <f ca="1" t="shared" si="59"/>
        <v>#VALUE!</v>
      </c>
      <c r="U205" t="e">
        <f ca="1" t="shared" si="60"/>
        <v>#VALUE!</v>
      </c>
      <c r="V205" t="e">
        <f ca="1" t="shared" si="61"/>
        <v>#VALUE!</v>
      </c>
      <c r="X205">
        <f>AVERAGE(B$6:B206)</f>
        <v>3.199004975124378</v>
      </c>
      <c r="Y205">
        <f>AVERAGE(C$6:C206)</f>
        <v>4.054726368159204</v>
      </c>
      <c r="Z205">
        <f>AVERAGE(D$6:D206)</f>
        <v>2.5074626865671643</v>
      </c>
      <c r="AA205">
        <f>AVERAGE(E$6:E206)</f>
        <v>2.4378109452736316</v>
      </c>
      <c r="AB205">
        <f>AVERAGE(F$6:F206)</f>
        <v>2.462686567164179</v>
      </c>
      <c r="AC205">
        <f>AVERAGE(G$6:G206)</f>
        <v>2.129353233830846</v>
      </c>
      <c r="AD205">
        <f>AVERAGE(H$6:H206)</f>
        <v>2.681592039800995</v>
      </c>
      <c r="AE205">
        <f>AVERAGE(I$6:I206)</f>
        <v>0</v>
      </c>
      <c r="AF205">
        <f>AVERAGE(J$6:J206)</f>
        <v>0</v>
      </c>
      <c r="AG205">
        <f>AVERAGE(K$6:K206)</f>
        <v>19.4726368159204</v>
      </c>
      <c r="AI205" t="e">
        <f>AVERAGE(M$6:M206)</f>
        <v>#VALUE!</v>
      </c>
      <c r="AJ205" t="e">
        <f>AVERAGE(N$6:N206)</f>
        <v>#VALUE!</v>
      </c>
      <c r="AK205" t="e">
        <f>AVERAGE(O$6:O206)</f>
        <v>#VALUE!</v>
      </c>
      <c r="AL205" t="e">
        <f>AVERAGE(P$6:P206)</f>
        <v>#VALUE!</v>
      </c>
      <c r="AM205" t="e">
        <f>AVERAGE(Q$6:Q206)</f>
        <v>#VALUE!</v>
      </c>
      <c r="AN205" t="e">
        <f>AVERAGE(R$6:R206)</f>
        <v>#VALUE!</v>
      </c>
      <c r="AO205" t="e">
        <f>AVERAGE(S$6:S206)</f>
        <v>#VALUE!</v>
      </c>
      <c r="AP205" t="e">
        <f>AVERAGE(T$6:T206)</f>
        <v>#VALUE!</v>
      </c>
      <c r="AQ205" t="e">
        <f>AVERAGE(U$6:U206)</f>
        <v>#VALUE!</v>
      </c>
      <c r="AR205" t="e">
        <f>AVERAGE(V$6:V206)</f>
        <v>#VALUE!</v>
      </c>
      <c r="AT205" s="16">
        <f>STDEVP(B$6:B206)</f>
        <v>5.320587911720227</v>
      </c>
      <c r="AU205" s="16">
        <f>STDEVP(C$6:C206)</f>
        <v>6.696103422478523</v>
      </c>
      <c r="AV205" s="16">
        <f>STDEVP(D$6:D206)</f>
        <v>4.157495661928701</v>
      </c>
      <c r="AW205" s="16">
        <f>STDEVP(E$6:E206)</f>
        <v>4.229411728154208</v>
      </c>
      <c r="AX205" s="16">
        <f>STDEVP(F$6:F206)</f>
        <v>4.288112777238616</v>
      </c>
      <c r="AY205" s="16">
        <f>STDEVP(G$6:G206)</f>
        <v>3.556674627733632</v>
      </c>
      <c r="AZ205" s="16">
        <f>STDEVP(H$6:H206)</f>
        <v>4.553508237217135</v>
      </c>
      <c r="BA205" s="16">
        <f>STDEVP(I$6:I206)</f>
        <v>0</v>
      </c>
      <c r="BB205" s="16">
        <f>STDEVP(J$6:J206)</f>
        <v>0</v>
      </c>
      <c r="BC205" s="16">
        <f>STDEVP(K$6:K206)</f>
        <v>31.510094686886536</v>
      </c>
      <c r="BE205" s="39">
        <f t="shared" si="62"/>
        <v>146</v>
      </c>
      <c r="BF205" s="39">
        <f t="shared" si="63"/>
        <v>9</v>
      </c>
      <c r="BG205" s="39">
        <f t="shared" si="64"/>
        <v>23</v>
      </c>
      <c r="BH205" s="39">
        <f t="shared" si="65"/>
        <v>10</v>
      </c>
      <c r="BI205" s="39">
        <f t="shared" si="66"/>
        <v>6</v>
      </c>
      <c r="BJ205" s="39">
        <f t="shared" si="67"/>
        <v>6</v>
      </c>
    </row>
    <row r="206" spans="2:62" ht="14.25">
      <c r="B206" s="3">
        <f>'原始数据表'!B206</f>
        <v>0</v>
      </c>
      <c r="C206" s="3">
        <f>'原始数据表'!C206</f>
        <v>0</v>
      </c>
      <c r="D206" s="3">
        <f>'原始数据表'!D206</f>
        <v>0</v>
      </c>
      <c r="E206" s="3">
        <f>'原始数据表'!E206</f>
        <v>0</v>
      </c>
      <c r="F206" s="3">
        <f>'原始数据表'!F206</f>
        <v>0</v>
      </c>
      <c r="G206" s="3">
        <f>'原始数据表'!G206</f>
        <v>0</v>
      </c>
      <c r="H206" s="3">
        <f>'原始数据表'!H206</f>
        <v>0</v>
      </c>
      <c r="I206" s="3">
        <f>'原始数据表'!I206</f>
        <v>0</v>
      </c>
      <c r="J206" s="3">
        <f>'原始数据表'!J206</f>
        <v>0</v>
      </c>
      <c r="K206" s="3">
        <f t="shared" si="51"/>
        <v>0</v>
      </c>
      <c r="L206">
        <v>201</v>
      </c>
      <c r="M206" t="e">
        <f ca="1" t="shared" si="52"/>
        <v>#VALUE!</v>
      </c>
      <c r="N206" t="e">
        <f ca="1" t="shared" si="53"/>
        <v>#VALUE!</v>
      </c>
      <c r="O206" t="e">
        <f ca="1" t="shared" si="54"/>
        <v>#VALUE!</v>
      </c>
      <c r="P206" t="e">
        <f ca="1" t="shared" si="55"/>
        <v>#VALUE!</v>
      </c>
      <c r="Q206" t="e">
        <f ca="1" t="shared" si="56"/>
        <v>#VALUE!</v>
      </c>
      <c r="R206" t="e">
        <f ca="1" t="shared" si="57"/>
        <v>#VALUE!</v>
      </c>
      <c r="S206" t="e">
        <f ca="1" t="shared" si="58"/>
        <v>#VALUE!</v>
      </c>
      <c r="T206" t="e">
        <f ca="1" t="shared" si="59"/>
        <v>#VALUE!</v>
      </c>
      <c r="U206" t="e">
        <f ca="1" t="shared" si="60"/>
        <v>#VALUE!</v>
      </c>
      <c r="V206" t="e">
        <f ca="1" t="shared" si="61"/>
        <v>#VALUE!</v>
      </c>
      <c r="X206">
        <f>AVERAGE(B$6:B207)</f>
        <v>3.1831683168316833</v>
      </c>
      <c r="Y206">
        <f>AVERAGE(C$6:C207)</f>
        <v>4.034653465346534</v>
      </c>
      <c r="Z206">
        <f>AVERAGE(D$6:D207)</f>
        <v>2.495049504950495</v>
      </c>
      <c r="AA206">
        <f>AVERAGE(E$6:E207)</f>
        <v>2.4257425742574257</v>
      </c>
      <c r="AB206">
        <f>AVERAGE(F$6:F207)</f>
        <v>2.4504950495049505</v>
      </c>
      <c r="AC206">
        <f>AVERAGE(G$6:G207)</f>
        <v>2.118811881188119</v>
      </c>
      <c r="AD206">
        <f>AVERAGE(H$6:H207)</f>
        <v>2.6683168316831685</v>
      </c>
      <c r="AE206">
        <f>AVERAGE(I$6:I207)</f>
        <v>0</v>
      </c>
      <c r="AF206">
        <f>AVERAGE(J$6:J207)</f>
        <v>0</v>
      </c>
      <c r="AG206">
        <f>AVERAGE(K$6:K207)</f>
        <v>19.376237623762375</v>
      </c>
      <c r="AI206" t="e">
        <f>AVERAGE(M$6:M207)</f>
        <v>#VALUE!</v>
      </c>
      <c r="AJ206" t="e">
        <f>AVERAGE(N$6:N207)</f>
        <v>#VALUE!</v>
      </c>
      <c r="AK206" t="e">
        <f>AVERAGE(O$6:O207)</f>
        <v>#VALUE!</v>
      </c>
      <c r="AL206" t="e">
        <f>AVERAGE(P$6:P207)</f>
        <v>#VALUE!</v>
      </c>
      <c r="AM206" t="e">
        <f>AVERAGE(Q$6:Q207)</f>
        <v>#VALUE!</v>
      </c>
      <c r="AN206" t="e">
        <f>AVERAGE(R$6:R207)</f>
        <v>#VALUE!</v>
      </c>
      <c r="AO206" t="e">
        <f>AVERAGE(S$6:S207)</f>
        <v>#VALUE!</v>
      </c>
      <c r="AP206" t="e">
        <f>AVERAGE(T$6:T207)</f>
        <v>#VALUE!</v>
      </c>
      <c r="AQ206" t="e">
        <f>AVERAGE(U$6:U207)</f>
        <v>#VALUE!</v>
      </c>
      <c r="AR206" t="e">
        <f>AVERAGE(V$6:V207)</f>
        <v>#VALUE!</v>
      </c>
      <c r="AT206" s="16">
        <f>STDEVP(B$6:B207)</f>
        <v>5.31214877570591</v>
      </c>
      <c r="AU206" s="16">
        <f>STDEVP(C$6:C207)</f>
        <v>6.685567959367377</v>
      </c>
      <c r="AV206" s="16">
        <f>STDEVP(D$6:D207)</f>
        <v>4.150924416608998</v>
      </c>
      <c r="AW206" s="16">
        <f>STDEVP(E$6:E207)</f>
        <v>4.222397926600911</v>
      </c>
      <c r="AX206" s="16">
        <f>STDEVP(F$6:F207)</f>
        <v>4.280976194826194</v>
      </c>
      <c r="AY206" s="16">
        <f>STDEVP(G$6:G207)</f>
        <v>3.551006352166406</v>
      </c>
      <c r="AZ206" s="16">
        <f>STDEVP(H$6:H207)</f>
        <v>4.546120763753157</v>
      </c>
      <c r="BA206" s="16">
        <f>STDEVP(I$6:I207)</f>
        <v>0</v>
      </c>
      <c r="BB206" s="16">
        <f>STDEVP(J$6:J207)</f>
        <v>0</v>
      </c>
      <c r="BC206" s="16">
        <f>STDEVP(K$6:K207)</f>
        <v>31.46170121386108</v>
      </c>
      <c r="BE206" s="39">
        <f t="shared" si="62"/>
        <v>147</v>
      </c>
      <c r="BF206" s="39">
        <f t="shared" si="63"/>
        <v>9</v>
      </c>
      <c r="BG206" s="39">
        <f t="shared" si="64"/>
        <v>23</v>
      </c>
      <c r="BH206" s="39">
        <f t="shared" si="65"/>
        <v>10</v>
      </c>
      <c r="BI206" s="39">
        <f t="shared" si="66"/>
        <v>6</v>
      </c>
      <c r="BJ206" s="39">
        <f t="shared" si="67"/>
        <v>6</v>
      </c>
    </row>
    <row r="207" spans="2:62" ht="14.25">
      <c r="B207" s="3">
        <f>'原始数据表'!B207</f>
        <v>0</v>
      </c>
      <c r="C207" s="3">
        <f>'原始数据表'!C207</f>
        <v>0</v>
      </c>
      <c r="D207" s="3">
        <f>'原始数据表'!D207</f>
        <v>0</v>
      </c>
      <c r="E207" s="3">
        <f>'原始数据表'!E207</f>
        <v>0</v>
      </c>
      <c r="F207" s="3">
        <f>'原始数据表'!F207</f>
        <v>0</v>
      </c>
      <c r="G207" s="3">
        <f>'原始数据表'!G207</f>
        <v>0</v>
      </c>
      <c r="H207" s="3">
        <f>'原始数据表'!H207</f>
        <v>0</v>
      </c>
      <c r="I207" s="3">
        <f>'原始数据表'!I207</f>
        <v>0</v>
      </c>
      <c r="J207" s="3">
        <f>'原始数据表'!J207</f>
        <v>0</v>
      </c>
      <c r="K207" s="3">
        <f t="shared" si="51"/>
        <v>0</v>
      </c>
      <c r="L207">
        <v>202</v>
      </c>
      <c r="M207" t="e">
        <f ca="1" t="shared" si="52"/>
        <v>#VALUE!</v>
      </c>
      <c r="N207" t="e">
        <f ca="1" t="shared" si="53"/>
        <v>#VALUE!</v>
      </c>
      <c r="O207" t="e">
        <f ca="1" t="shared" si="54"/>
        <v>#VALUE!</v>
      </c>
      <c r="P207" t="e">
        <f ca="1" t="shared" si="55"/>
        <v>#VALUE!</v>
      </c>
      <c r="Q207" t="e">
        <f ca="1" t="shared" si="56"/>
        <v>#VALUE!</v>
      </c>
      <c r="R207" t="e">
        <f ca="1" t="shared" si="57"/>
        <v>#VALUE!</v>
      </c>
      <c r="S207" t="e">
        <f ca="1" t="shared" si="58"/>
        <v>#VALUE!</v>
      </c>
      <c r="T207" t="e">
        <f ca="1" t="shared" si="59"/>
        <v>#VALUE!</v>
      </c>
      <c r="U207" t="e">
        <f ca="1" t="shared" si="60"/>
        <v>#VALUE!</v>
      </c>
      <c r="V207" t="e">
        <f ca="1" t="shared" si="61"/>
        <v>#VALUE!</v>
      </c>
      <c r="X207">
        <f>AVERAGE(B$6:B208)</f>
        <v>3.167487684729064</v>
      </c>
      <c r="Y207">
        <f>AVERAGE(C$6:C208)</f>
        <v>4.014778325123153</v>
      </c>
      <c r="Z207">
        <f>AVERAGE(D$6:D208)</f>
        <v>2.4827586206896552</v>
      </c>
      <c r="AA207">
        <f>AVERAGE(E$6:E208)</f>
        <v>2.413793103448276</v>
      </c>
      <c r="AB207">
        <f>AVERAGE(F$6:F208)</f>
        <v>2.438423645320197</v>
      </c>
      <c r="AC207">
        <f>AVERAGE(G$6:G208)</f>
        <v>2.1083743842364533</v>
      </c>
      <c r="AD207">
        <f>AVERAGE(H$6:H208)</f>
        <v>2.6551724137931036</v>
      </c>
      <c r="AE207">
        <f>AVERAGE(I$6:I208)</f>
        <v>0</v>
      </c>
      <c r="AF207">
        <f>AVERAGE(J$6:J208)</f>
        <v>0</v>
      </c>
      <c r="AG207">
        <f>AVERAGE(K$6:K208)</f>
        <v>19.2807881773399</v>
      </c>
      <c r="AI207" t="e">
        <f>AVERAGE(M$6:M208)</f>
        <v>#VALUE!</v>
      </c>
      <c r="AJ207" t="e">
        <f>AVERAGE(N$6:N208)</f>
        <v>#VALUE!</v>
      </c>
      <c r="AK207" t="e">
        <f>AVERAGE(O$6:O208)</f>
        <v>#VALUE!</v>
      </c>
      <c r="AL207" t="e">
        <f>AVERAGE(P$6:P208)</f>
        <v>#VALUE!</v>
      </c>
      <c r="AM207" t="e">
        <f>AVERAGE(Q$6:Q208)</f>
        <v>#VALUE!</v>
      </c>
      <c r="AN207" t="e">
        <f>AVERAGE(R$6:R208)</f>
        <v>#VALUE!</v>
      </c>
      <c r="AO207" t="e">
        <f>AVERAGE(S$6:S208)</f>
        <v>#VALUE!</v>
      </c>
      <c r="AP207" t="e">
        <f>AVERAGE(T$6:T208)</f>
        <v>#VALUE!</v>
      </c>
      <c r="AQ207" t="e">
        <f>AVERAGE(U$6:U208)</f>
        <v>#VALUE!</v>
      </c>
      <c r="AR207" t="e">
        <f>AVERAGE(V$6:V208)</f>
        <v>#VALUE!</v>
      </c>
      <c r="AT207" s="16">
        <f>STDEVP(B$6:B208)</f>
        <v>5.303732963059546</v>
      </c>
      <c r="AU207" s="16">
        <f>STDEVP(C$6:C208)</f>
        <v>6.675060437734776</v>
      </c>
      <c r="AV207" s="16">
        <f>STDEVP(D$6:D208)</f>
        <v>4.144371014909707</v>
      </c>
      <c r="AW207" s="16">
        <f>STDEVP(E$6:E208)</f>
        <v>4.215407686932076</v>
      </c>
      <c r="AX207" s="16">
        <f>STDEVP(F$6:F208)</f>
        <v>4.273863917585805</v>
      </c>
      <c r="AY207" s="16">
        <f>STDEVP(G$6:G208)</f>
        <v>3.545354112217665</v>
      </c>
      <c r="AZ207" s="16">
        <f>STDEVP(H$6:H208)</f>
        <v>4.538755970356946</v>
      </c>
      <c r="BA207" s="16">
        <f>STDEVP(I$6:I208)</f>
        <v>0</v>
      </c>
      <c r="BB207" s="16">
        <f>STDEVP(J$6:J208)</f>
        <v>0</v>
      </c>
      <c r="BC207" s="16">
        <f>STDEVP(K$6:K208)</f>
        <v>31.413419606889043</v>
      </c>
      <c r="BE207" s="39">
        <f t="shared" si="62"/>
        <v>148</v>
      </c>
      <c r="BF207" s="39">
        <f t="shared" si="63"/>
        <v>9</v>
      </c>
      <c r="BG207" s="39">
        <f t="shared" si="64"/>
        <v>23</v>
      </c>
      <c r="BH207" s="39">
        <f t="shared" si="65"/>
        <v>10</v>
      </c>
      <c r="BI207" s="39">
        <f t="shared" si="66"/>
        <v>6</v>
      </c>
      <c r="BJ207" s="39">
        <f t="shared" si="67"/>
        <v>6</v>
      </c>
    </row>
    <row r="208" spans="2:62" ht="14.25">
      <c r="B208" s="3">
        <f>'原始数据表'!B208</f>
        <v>0</v>
      </c>
      <c r="C208" s="3">
        <f>'原始数据表'!C208</f>
        <v>0</v>
      </c>
      <c r="D208" s="3">
        <f>'原始数据表'!D208</f>
        <v>0</v>
      </c>
      <c r="E208" s="3">
        <f>'原始数据表'!E208</f>
        <v>0</v>
      </c>
      <c r="F208" s="3">
        <f>'原始数据表'!F208</f>
        <v>0</v>
      </c>
      <c r="G208" s="3">
        <f>'原始数据表'!G208</f>
        <v>0</v>
      </c>
      <c r="H208" s="3">
        <f>'原始数据表'!H208</f>
        <v>0</v>
      </c>
      <c r="I208" s="3">
        <f>'原始数据表'!I208</f>
        <v>0</v>
      </c>
      <c r="J208" s="3">
        <f>'原始数据表'!J208</f>
        <v>0</v>
      </c>
      <c r="K208" s="3">
        <f t="shared" si="51"/>
        <v>0</v>
      </c>
      <c r="L208">
        <v>203</v>
      </c>
      <c r="M208" t="e">
        <f ca="1" t="shared" si="52"/>
        <v>#VALUE!</v>
      </c>
      <c r="N208" t="e">
        <f ca="1" t="shared" si="53"/>
        <v>#VALUE!</v>
      </c>
      <c r="O208" t="e">
        <f ca="1" t="shared" si="54"/>
        <v>#VALUE!</v>
      </c>
      <c r="P208" t="e">
        <f ca="1" t="shared" si="55"/>
        <v>#VALUE!</v>
      </c>
      <c r="Q208" t="e">
        <f ca="1" t="shared" si="56"/>
        <v>#VALUE!</v>
      </c>
      <c r="R208" t="e">
        <f ca="1" t="shared" si="57"/>
        <v>#VALUE!</v>
      </c>
      <c r="S208" t="e">
        <f ca="1" t="shared" si="58"/>
        <v>#VALUE!</v>
      </c>
      <c r="T208" t="e">
        <f ca="1" t="shared" si="59"/>
        <v>#VALUE!</v>
      </c>
      <c r="U208" t="e">
        <f ca="1" t="shared" si="60"/>
        <v>#VALUE!</v>
      </c>
      <c r="V208" t="e">
        <f ca="1" t="shared" si="61"/>
        <v>#VALUE!</v>
      </c>
      <c r="X208">
        <f>AVERAGE(B$6:B209)</f>
        <v>3.1519607843137254</v>
      </c>
      <c r="Y208">
        <f>AVERAGE(C$6:C209)</f>
        <v>3.9950980392156863</v>
      </c>
      <c r="Z208">
        <f>AVERAGE(D$6:D209)</f>
        <v>2.4705882352941178</v>
      </c>
      <c r="AA208">
        <f>AVERAGE(E$6:E209)</f>
        <v>2.4019607843137254</v>
      </c>
      <c r="AB208">
        <f>AVERAGE(F$6:F209)</f>
        <v>2.426470588235294</v>
      </c>
      <c r="AC208">
        <f>AVERAGE(G$6:G209)</f>
        <v>2.0980392156862746</v>
      </c>
      <c r="AD208">
        <f>AVERAGE(H$6:H209)</f>
        <v>2.642156862745098</v>
      </c>
      <c r="AE208">
        <f>AVERAGE(I$6:I209)</f>
        <v>0</v>
      </c>
      <c r="AF208">
        <f>AVERAGE(J$6:J209)</f>
        <v>0</v>
      </c>
      <c r="AG208">
        <f>AVERAGE(K$6:K209)</f>
        <v>19.186274509803923</v>
      </c>
      <c r="AI208" t="e">
        <f>AVERAGE(M$6:M209)</f>
        <v>#VALUE!</v>
      </c>
      <c r="AJ208" t="e">
        <f>AVERAGE(N$6:N209)</f>
        <v>#VALUE!</v>
      </c>
      <c r="AK208" t="e">
        <f>AVERAGE(O$6:O209)</f>
        <v>#VALUE!</v>
      </c>
      <c r="AL208" t="e">
        <f>AVERAGE(P$6:P209)</f>
        <v>#VALUE!</v>
      </c>
      <c r="AM208" t="e">
        <f>AVERAGE(Q$6:Q209)</f>
        <v>#VALUE!</v>
      </c>
      <c r="AN208" t="e">
        <f>AVERAGE(R$6:R209)</f>
        <v>#VALUE!</v>
      </c>
      <c r="AO208" t="e">
        <f>AVERAGE(S$6:S209)</f>
        <v>#VALUE!</v>
      </c>
      <c r="AP208" t="e">
        <f>AVERAGE(T$6:T209)</f>
        <v>#VALUE!</v>
      </c>
      <c r="AQ208" t="e">
        <f>AVERAGE(U$6:U209)</f>
        <v>#VALUE!</v>
      </c>
      <c r="AR208" t="e">
        <f>AVERAGE(V$6:V209)</f>
        <v>#VALUE!</v>
      </c>
      <c r="AT208" s="16">
        <f>STDEVP(B$6:B209)</f>
        <v>5.295340726546955</v>
      </c>
      <c r="AU208" s="16">
        <f>STDEVP(C$6:C209)</f>
        <v>6.664581204955577</v>
      </c>
      <c r="AV208" s="16">
        <f>STDEVP(D$6:D209)</f>
        <v>4.137835662239951</v>
      </c>
      <c r="AW208" s="16">
        <f>STDEVP(E$6:E209)</f>
        <v>4.208441106571617</v>
      </c>
      <c r="AX208" s="16">
        <f>STDEVP(F$6:F209)</f>
        <v>4.266776035759438</v>
      </c>
      <c r="AY208" s="16">
        <f>STDEVP(G$6:G209)</f>
        <v>3.539718067652017</v>
      </c>
      <c r="AZ208" s="16">
        <f>STDEVP(H$6:H209)</f>
        <v>4.531414017169688</v>
      </c>
      <c r="BA208" s="16">
        <f>STDEVP(I$6:I209)</f>
        <v>0</v>
      </c>
      <c r="BB208" s="16">
        <f>STDEVP(J$6:J209)</f>
        <v>0</v>
      </c>
      <c r="BC208" s="16">
        <f>STDEVP(K$6:K209)</f>
        <v>31.365251908715695</v>
      </c>
      <c r="BE208" s="39">
        <f t="shared" si="62"/>
        <v>149</v>
      </c>
      <c r="BF208" s="39">
        <f t="shared" si="63"/>
        <v>9</v>
      </c>
      <c r="BG208" s="39">
        <f t="shared" si="64"/>
        <v>23</v>
      </c>
      <c r="BH208" s="39">
        <f t="shared" si="65"/>
        <v>10</v>
      </c>
      <c r="BI208" s="39">
        <f t="shared" si="66"/>
        <v>6</v>
      </c>
      <c r="BJ208" s="39">
        <f t="shared" si="67"/>
        <v>6</v>
      </c>
    </row>
    <row r="209" spans="2:62" ht="14.25">
      <c r="B209" s="3">
        <f>'原始数据表'!B209</f>
        <v>0</v>
      </c>
      <c r="C209" s="3">
        <f>'原始数据表'!C209</f>
        <v>0</v>
      </c>
      <c r="D209" s="3">
        <f>'原始数据表'!D209</f>
        <v>0</v>
      </c>
      <c r="E209" s="3">
        <f>'原始数据表'!E209</f>
        <v>0</v>
      </c>
      <c r="F209" s="3">
        <f>'原始数据表'!F209</f>
        <v>0</v>
      </c>
      <c r="G209" s="3">
        <f>'原始数据表'!G209</f>
        <v>0</v>
      </c>
      <c r="H209" s="3">
        <f>'原始数据表'!H209</f>
        <v>0</v>
      </c>
      <c r="I209" s="3">
        <f>'原始数据表'!I209</f>
        <v>0</v>
      </c>
      <c r="J209" s="3">
        <f>'原始数据表'!J209</f>
        <v>0</v>
      </c>
      <c r="K209" s="3">
        <f t="shared" si="51"/>
        <v>0</v>
      </c>
      <c r="L209">
        <v>204</v>
      </c>
      <c r="M209" t="e">
        <f ca="1" t="shared" si="52"/>
        <v>#VALUE!</v>
      </c>
      <c r="N209" t="e">
        <f ca="1" t="shared" si="53"/>
        <v>#VALUE!</v>
      </c>
      <c r="O209" t="e">
        <f ca="1" t="shared" si="54"/>
        <v>#VALUE!</v>
      </c>
      <c r="P209" t="e">
        <f ca="1" t="shared" si="55"/>
        <v>#VALUE!</v>
      </c>
      <c r="Q209" t="e">
        <f ca="1" t="shared" si="56"/>
        <v>#VALUE!</v>
      </c>
      <c r="R209" t="e">
        <f ca="1" t="shared" si="57"/>
        <v>#VALUE!</v>
      </c>
      <c r="S209" t="e">
        <f ca="1" t="shared" si="58"/>
        <v>#VALUE!</v>
      </c>
      <c r="T209" t="e">
        <f ca="1" t="shared" si="59"/>
        <v>#VALUE!</v>
      </c>
      <c r="U209" t="e">
        <f ca="1" t="shared" si="60"/>
        <v>#VALUE!</v>
      </c>
      <c r="V209" t="e">
        <f ca="1" t="shared" si="61"/>
        <v>#VALUE!</v>
      </c>
      <c r="X209">
        <f>AVERAGE(B$6:B210)</f>
        <v>3.1365853658536587</v>
      </c>
      <c r="Y209">
        <f>AVERAGE(C$6:C210)</f>
        <v>3.975609756097561</v>
      </c>
      <c r="Z209">
        <f>AVERAGE(D$6:D210)</f>
        <v>2.4585365853658536</v>
      </c>
      <c r="AA209">
        <f>AVERAGE(E$6:E210)</f>
        <v>2.3902439024390243</v>
      </c>
      <c r="AB209">
        <f>AVERAGE(F$6:F210)</f>
        <v>2.4146341463414633</v>
      </c>
      <c r="AC209">
        <f>AVERAGE(G$6:G210)</f>
        <v>2.0878048780487806</v>
      </c>
      <c r="AD209">
        <f>AVERAGE(H$6:H210)</f>
        <v>2.629268292682927</v>
      </c>
      <c r="AE209">
        <f>AVERAGE(I$6:I210)</f>
        <v>0</v>
      </c>
      <c r="AF209">
        <f>AVERAGE(J$6:J210)</f>
        <v>0</v>
      </c>
      <c r="AG209">
        <f>AVERAGE(K$6:K210)</f>
        <v>19.09268292682927</v>
      </c>
      <c r="AI209" t="e">
        <f>AVERAGE(M$6:M210)</f>
        <v>#VALUE!</v>
      </c>
      <c r="AJ209" t="e">
        <f>AVERAGE(N$6:N210)</f>
        <v>#VALUE!</v>
      </c>
      <c r="AK209" t="e">
        <f>AVERAGE(O$6:O210)</f>
        <v>#VALUE!</v>
      </c>
      <c r="AL209" t="e">
        <f>AVERAGE(P$6:P210)</f>
        <v>#VALUE!</v>
      </c>
      <c r="AM209" t="e">
        <f>AVERAGE(Q$6:Q210)</f>
        <v>#VALUE!</v>
      </c>
      <c r="AN209" t="e">
        <f>AVERAGE(R$6:R210)</f>
        <v>#VALUE!</v>
      </c>
      <c r="AO209" t="e">
        <f>AVERAGE(S$6:S210)</f>
        <v>#VALUE!</v>
      </c>
      <c r="AP209" t="e">
        <f>AVERAGE(T$6:T210)</f>
        <v>#VALUE!</v>
      </c>
      <c r="AQ209" t="e">
        <f>AVERAGE(U$6:U210)</f>
        <v>#VALUE!</v>
      </c>
      <c r="AR209" t="e">
        <f>AVERAGE(V$6:V210)</f>
        <v>#VALUE!</v>
      </c>
      <c r="AT209" s="16">
        <f>STDEVP(B$6:B210)</f>
        <v>5.286972304178611</v>
      </c>
      <c r="AU209" s="16">
        <f>STDEVP(C$6:C210)</f>
        <v>6.654130589076996</v>
      </c>
      <c r="AV209" s="16">
        <f>STDEVP(D$6:D210)</f>
        <v>4.1313185522746645</v>
      </c>
      <c r="AW209" s="16">
        <f>STDEVP(E$6:E210)</f>
        <v>4.2014982738767905</v>
      </c>
      <c r="AX209" s="16">
        <f>STDEVP(F$6:F210)</f>
        <v>4.259712630614816</v>
      </c>
      <c r="AY209" s="16">
        <f>STDEVP(G$6:G210)</f>
        <v>3.5340983686084058</v>
      </c>
      <c r="AZ209" s="16">
        <f>STDEVP(H$6:H210)</f>
        <v>4.5240950531537525</v>
      </c>
      <c r="BA209" s="16">
        <f>STDEVP(I$6:I210)</f>
        <v>0</v>
      </c>
      <c r="BB209" s="16">
        <f>STDEVP(J$6:J210)</f>
        <v>0</v>
      </c>
      <c r="BC209" s="16">
        <f>STDEVP(K$6:K210)</f>
        <v>31.317200060528588</v>
      </c>
      <c r="BE209" s="39">
        <f t="shared" si="62"/>
        <v>150</v>
      </c>
      <c r="BF209" s="39">
        <f t="shared" si="63"/>
        <v>9</v>
      </c>
      <c r="BG209" s="39">
        <f t="shared" si="64"/>
        <v>23</v>
      </c>
      <c r="BH209" s="39">
        <f t="shared" si="65"/>
        <v>10</v>
      </c>
      <c r="BI209" s="39">
        <f t="shared" si="66"/>
        <v>6</v>
      </c>
      <c r="BJ209" s="39">
        <f t="shared" si="67"/>
        <v>6</v>
      </c>
    </row>
    <row r="210" spans="2:62" ht="14.25">
      <c r="B210" s="3">
        <f>'原始数据表'!B210</f>
        <v>0</v>
      </c>
      <c r="C210" s="3">
        <f>'原始数据表'!C210</f>
        <v>0</v>
      </c>
      <c r="D210" s="3">
        <f>'原始数据表'!D210</f>
        <v>0</v>
      </c>
      <c r="E210" s="3">
        <f>'原始数据表'!E210</f>
        <v>0</v>
      </c>
      <c r="F210" s="3">
        <f>'原始数据表'!F210</f>
        <v>0</v>
      </c>
      <c r="G210" s="3">
        <f>'原始数据表'!G210</f>
        <v>0</v>
      </c>
      <c r="H210" s="3">
        <f>'原始数据表'!H210</f>
        <v>0</v>
      </c>
      <c r="I210" s="3">
        <f>'原始数据表'!I210</f>
        <v>0</v>
      </c>
      <c r="J210" s="3">
        <f>'原始数据表'!J210</f>
        <v>0</v>
      </c>
      <c r="K210" s="3">
        <f t="shared" si="51"/>
        <v>0</v>
      </c>
      <c r="L210">
        <v>205</v>
      </c>
      <c r="M210" t="e">
        <f ca="1" t="shared" si="52"/>
        <v>#VALUE!</v>
      </c>
      <c r="N210" t="e">
        <f ca="1" t="shared" si="53"/>
        <v>#VALUE!</v>
      </c>
      <c r="O210" t="e">
        <f ca="1" t="shared" si="54"/>
        <v>#VALUE!</v>
      </c>
      <c r="P210" t="e">
        <f ca="1" t="shared" si="55"/>
        <v>#VALUE!</v>
      </c>
      <c r="Q210" t="e">
        <f ca="1" t="shared" si="56"/>
        <v>#VALUE!</v>
      </c>
      <c r="R210" t="e">
        <f ca="1" t="shared" si="57"/>
        <v>#VALUE!</v>
      </c>
      <c r="S210" t="e">
        <f ca="1" t="shared" si="58"/>
        <v>#VALUE!</v>
      </c>
      <c r="T210" t="e">
        <f ca="1" t="shared" si="59"/>
        <v>#VALUE!</v>
      </c>
      <c r="U210" t="e">
        <f ca="1" t="shared" si="60"/>
        <v>#VALUE!</v>
      </c>
      <c r="V210" t="e">
        <f ca="1" t="shared" si="61"/>
        <v>#VALUE!</v>
      </c>
      <c r="X210">
        <f>AVERAGE(B$6:B211)</f>
        <v>3.121359223300971</v>
      </c>
      <c r="Y210">
        <f>AVERAGE(C$6:C211)</f>
        <v>3.9563106796116503</v>
      </c>
      <c r="Z210">
        <f>AVERAGE(D$6:D211)</f>
        <v>2.4466019417475726</v>
      </c>
      <c r="AA210">
        <f>AVERAGE(E$6:E211)</f>
        <v>2.378640776699029</v>
      </c>
      <c r="AB210">
        <f>AVERAGE(F$6:F211)</f>
        <v>2.4029126213592233</v>
      </c>
      <c r="AC210">
        <f>AVERAGE(G$6:G211)</f>
        <v>2.0776699029126213</v>
      </c>
      <c r="AD210">
        <f>AVERAGE(H$6:H211)</f>
        <v>2.616504854368932</v>
      </c>
      <c r="AE210">
        <f>AVERAGE(I$6:I211)</f>
        <v>0</v>
      </c>
      <c r="AF210">
        <f>AVERAGE(J$6:J211)</f>
        <v>0</v>
      </c>
      <c r="AG210">
        <f>AVERAGE(K$6:K211)</f>
        <v>19</v>
      </c>
      <c r="AI210" t="e">
        <f>AVERAGE(M$6:M211)</f>
        <v>#VALUE!</v>
      </c>
      <c r="AJ210" t="e">
        <f>AVERAGE(N$6:N211)</f>
        <v>#VALUE!</v>
      </c>
      <c r="AK210" t="e">
        <f>AVERAGE(O$6:O211)</f>
        <v>#VALUE!</v>
      </c>
      <c r="AL210" t="e">
        <f>AVERAGE(P$6:P211)</f>
        <v>#VALUE!</v>
      </c>
      <c r="AM210" t="e">
        <f>AVERAGE(Q$6:Q211)</f>
        <v>#VALUE!</v>
      </c>
      <c r="AN210" t="e">
        <f>AVERAGE(R$6:R211)</f>
        <v>#VALUE!</v>
      </c>
      <c r="AO210" t="e">
        <f>AVERAGE(S$6:S211)</f>
        <v>#VALUE!</v>
      </c>
      <c r="AP210" t="e">
        <f>AVERAGE(T$6:T211)</f>
        <v>#VALUE!</v>
      </c>
      <c r="AQ210" t="e">
        <f>AVERAGE(U$6:U211)</f>
        <v>#VALUE!</v>
      </c>
      <c r="AR210" t="e">
        <f>AVERAGE(V$6:V211)</f>
        <v>#VALUE!</v>
      </c>
      <c r="AT210" s="16">
        <f>STDEVP(B$6:B211)</f>
        <v>5.278627919793061</v>
      </c>
      <c r="AU210" s="16">
        <f>STDEVP(C$6:C211)</f>
        <v>6.643708899576586</v>
      </c>
      <c r="AV210" s="16">
        <f>STDEVP(D$6:D211)</f>
        <v>4.12481986741688</v>
      </c>
      <c r="AW210" s="16">
        <f>STDEVP(E$6:E211)</f>
        <v>4.194579268519151</v>
      </c>
      <c r="AX210" s="16">
        <f>STDEVP(F$6:F211)</f>
        <v>4.252673774824895</v>
      </c>
      <c r="AY210" s="16">
        <f>STDEVP(G$6:G211)</f>
        <v>3.528495155982674</v>
      </c>
      <c r="AZ210" s="16">
        <f>STDEVP(H$6:H211)</f>
        <v>4.516799216546801</v>
      </c>
      <c r="BA210" s="16">
        <f>STDEVP(I$6:I211)</f>
        <v>0</v>
      </c>
      <c r="BB210" s="16">
        <f>STDEVP(J$6:J211)</f>
        <v>0</v>
      </c>
      <c r="BC210" s="16">
        <f>STDEVP(K$6:K211)</f>
        <v>31.269265905858138</v>
      </c>
      <c r="BE210" s="39">
        <f t="shared" si="62"/>
        <v>151</v>
      </c>
      <c r="BF210" s="39">
        <f t="shared" si="63"/>
        <v>9</v>
      </c>
      <c r="BG210" s="39">
        <f t="shared" si="64"/>
        <v>23</v>
      </c>
      <c r="BH210" s="39">
        <f t="shared" si="65"/>
        <v>10</v>
      </c>
      <c r="BI210" s="39">
        <f t="shared" si="66"/>
        <v>6</v>
      </c>
      <c r="BJ210" s="39">
        <f t="shared" si="67"/>
        <v>6</v>
      </c>
    </row>
    <row r="211" spans="2:62" ht="14.25">
      <c r="B211" s="3">
        <f>'原始数据表'!B211</f>
        <v>0</v>
      </c>
      <c r="C211" s="3">
        <f>'原始数据表'!C211</f>
        <v>0</v>
      </c>
      <c r="D211" s="3">
        <f>'原始数据表'!D211</f>
        <v>0</v>
      </c>
      <c r="E211" s="3">
        <f>'原始数据表'!E211</f>
        <v>0</v>
      </c>
      <c r="F211" s="3">
        <f>'原始数据表'!F211</f>
        <v>0</v>
      </c>
      <c r="G211" s="3">
        <f>'原始数据表'!G211</f>
        <v>0</v>
      </c>
      <c r="H211" s="3">
        <f>'原始数据表'!H211</f>
        <v>0</v>
      </c>
      <c r="I211" s="3">
        <f>'原始数据表'!I211</f>
        <v>0</v>
      </c>
      <c r="J211" s="3">
        <f>'原始数据表'!J211</f>
        <v>0</v>
      </c>
      <c r="K211" s="3">
        <f t="shared" si="51"/>
        <v>0</v>
      </c>
      <c r="L211">
        <v>206</v>
      </c>
      <c r="M211" t="e">
        <f ca="1" t="shared" si="52"/>
        <v>#VALUE!</v>
      </c>
      <c r="N211" t="e">
        <f ca="1" t="shared" si="53"/>
        <v>#VALUE!</v>
      </c>
      <c r="O211" t="e">
        <f ca="1" t="shared" si="54"/>
        <v>#VALUE!</v>
      </c>
      <c r="P211" t="e">
        <f ca="1" t="shared" si="55"/>
        <v>#VALUE!</v>
      </c>
      <c r="Q211" t="e">
        <f ca="1" t="shared" si="56"/>
        <v>#VALUE!</v>
      </c>
      <c r="R211" t="e">
        <f ca="1" t="shared" si="57"/>
        <v>#VALUE!</v>
      </c>
      <c r="S211" t="e">
        <f ca="1" t="shared" si="58"/>
        <v>#VALUE!</v>
      </c>
      <c r="T211" t="e">
        <f ca="1" t="shared" si="59"/>
        <v>#VALUE!</v>
      </c>
      <c r="U211" t="e">
        <f ca="1" t="shared" si="60"/>
        <v>#VALUE!</v>
      </c>
      <c r="V211" t="e">
        <f ca="1" t="shared" si="61"/>
        <v>#VALUE!</v>
      </c>
      <c r="X211">
        <f>AVERAGE(B$6:B212)</f>
        <v>3.106280193236715</v>
      </c>
      <c r="Y211">
        <f>AVERAGE(C$6:C212)</f>
        <v>3.9371980676328504</v>
      </c>
      <c r="Z211">
        <f>AVERAGE(D$6:D212)</f>
        <v>2.4347826086956523</v>
      </c>
      <c r="AA211">
        <f>AVERAGE(E$6:E212)</f>
        <v>2.367149758454106</v>
      </c>
      <c r="AB211">
        <f>AVERAGE(F$6:F212)</f>
        <v>2.391304347826087</v>
      </c>
      <c r="AC211">
        <f>AVERAGE(G$6:G212)</f>
        <v>2.0676328502415457</v>
      </c>
      <c r="AD211">
        <f>AVERAGE(H$6:H212)</f>
        <v>2.603864734299517</v>
      </c>
      <c r="AE211">
        <f>AVERAGE(I$6:I212)</f>
        <v>0</v>
      </c>
      <c r="AF211">
        <f>AVERAGE(J$6:J212)</f>
        <v>0</v>
      </c>
      <c r="AG211">
        <f>AVERAGE(K$6:K212)</f>
        <v>18.908212560386474</v>
      </c>
      <c r="AI211" t="e">
        <f>AVERAGE(M$6:M212)</f>
        <v>#VALUE!</v>
      </c>
      <c r="AJ211" t="e">
        <f>AVERAGE(N$6:N212)</f>
        <v>#VALUE!</v>
      </c>
      <c r="AK211" t="e">
        <f>AVERAGE(O$6:O212)</f>
        <v>#VALUE!</v>
      </c>
      <c r="AL211" t="e">
        <f>AVERAGE(P$6:P212)</f>
        <v>#VALUE!</v>
      </c>
      <c r="AM211" t="e">
        <f>AVERAGE(Q$6:Q212)</f>
        <v>#VALUE!</v>
      </c>
      <c r="AN211" t="e">
        <f>AVERAGE(R$6:R212)</f>
        <v>#VALUE!</v>
      </c>
      <c r="AO211" t="e">
        <f>AVERAGE(S$6:S212)</f>
        <v>#VALUE!</v>
      </c>
      <c r="AP211" t="e">
        <f>AVERAGE(T$6:T212)</f>
        <v>#VALUE!</v>
      </c>
      <c r="AQ211" t="e">
        <f>AVERAGE(U$6:U212)</f>
        <v>#VALUE!</v>
      </c>
      <c r="AR211" t="e">
        <f>AVERAGE(V$6:V212)</f>
        <v>#VALUE!</v>
      </c>
      <c r="AT211" s="16">
        <f>STDEVP(B$6:B212)</f>
        <v>5.270307783616829</v>
      </c>
      <c r="AU211" s="16">
        <f>STDEVP(C$6:C212)</f>
        <v>6.633316428089749</v>
      </c>
      <c r="AV211" s="16">
        <f>STDEVP(D$6:D212)</f>
        <v>4.118339779241397</v>
      </c>
      <c r="AW211" s="16">
        <f>STDEVP(E$6:E212)</f>
        <v>4.187684161849859</v>
      </c>
      <c r="AX211" s="16">
        <f>STDEVP(F$6:F212)</f>
        <v>4.245659532831743</v>
      </c>
      <c r="AY211" s="16">
        <f>STDEVP(G$6:G212)</f>
        <v>3.5229085617946816</v>
      </c>
      <c r="AZ211" s="16">
        <f>STDEVP(H$6:H212)</f>
        <v>4.509526635297414</v>
      </c>
      <c r="BA211" s="16">
        <f>STDEVP(I$6:I212)</f>
        <v>0</v>
      </c>
      <c r="BB211" s="16">
        <f>STDEVP(J$6:J212)</f>
        <v>0</v>
      </c>
      <c r="BC211" s="16">
        <f>STDEVP(K$6:K212)</f>
        <v>31.221451194322402</v>
      </c>
      <c r="BE211" s="39">
        <f t="shared" si="62"/>
        <v>152</v>
      </c>
      <c r="BF211" s="39">
        <f t="shared" si="63"/>
        <v>9</v>
      </c>
      <c r="BG211" s="39">
        <f t="shared" si="64"/>
        <v>23</v>
      </c>
      <c r="BH211" s="39">
        <f t="shared" si="65"/>
        <v>10</v>
      </c>
      <c r="BI211" s="39">
        <f t="shared" si="66"/>
        <v>6</v>
      </c>
      <c r="BJ211" s="39">
        <f t="shared" si="67"/>
        <v>6</v>
      </c>
    </row>
    <row r="212" spans="2:62" ht="14.25">
      <c r="B212" s="3">
        <f>'原始数据表'!B212</f>
        <v>0</v>
      </c>
      <c r="C212" s="3">
        <f>'原始数据表'!C212</f>
        <v>0</v>
      </c>
      <c r="D212" s="3">
        <f>'原始数据表'!D212</f>
        <v>0</v>
      </c>
      <c r="E212" s="3">
        <f>'原始数据表'!E212</f>
        <v>0</v>
      </c>
      <c r="F212" s="3">
        <f>'原始数据表'!F212</f>
        <v>0</v>
      </c>
      <c r="G212" s="3">
        <f>'原始数据表'!G212</f>
        <v>0</v>
      </c>
      <c r="H212" s="3">
        <f>'原始数据表'!H212</f>
        <v>0</v>
      </c>
      <c r="I212" s="3">
        <f>'原始数据表'!I212</f>
        <v>0</v>
      </c>
      <c r="J212" s="3">
        <f>'原始数据表'!J212</f>
        <v>0</v>
      </c>
      <c r="K212" s="3">
        <f t="shared" si="51"/>
        <v>0</v>
      </c>
      <c r="L212">
        <v>207</v>
      </c>
      <c r="M212" t="e">
        <f ca="1" t="shared" si="52"/>
        <v>#VALUE!</v>
      </c>
      <c r="N212" t="e">
        <f ca="1" t="shared" si="53"/>
        <v>#VALUE!</v>
      </c>
      <c r="O212" t="e">
        <f ca="1" t="shared" si="54"/>
        <v>#VALUE!</v>
      </c>
      <c r="P212" t="e">
        <f ca="1" t="shared" si="55"/>
        <v>#VALUE!</v>
      </c>
      <c r="Q212" t="e">
        <f ca="1" t="shared" si="56"/>
        <v>#VALUE!</v>
      </c>
      <c r="R212" t="e">
        <f ca="1" t="shared" si="57"/>
        <v>#VALUE!</v>
      </c>
      <c r="S212" t="e">
        <f ca="1" t="shared" si="58"/>
        <v>#VALUE!</v>
      </c>
      <c r="T212" t="e">
        <f ca="1" t="shared" si="59"/>
        <v>#VALUE!</v>
      </c>
      <c r="U212" t="e">
        <f ca="1" t="shared" si="60"/>
        <v>#VALUE!</v>
      </c>
      <c r="V212" t="e">
        <f ca="1" t="shared" si="61"/>
        <v>#VALUE!</v>
      </c>
      <c r="X212">
        <f>AVERAGE(B$6:B213)</f>
        <v>3.0913461538461537</v>
      </c>
      <c r="Y212">
        <f>AVERAGE(C$6:C213)</f>
        <v>3.918269230769231</v>
      </c>
      <c r="Z212">
        <f>AVERAGE(D$6:D213)</f>
        <v>2.423076923076923</v>
      </c>
      <c r="AA212">
        <f>AVERAGE(E$6:E213)</f>
        <v>2.355769230769231</v>
      </c>
      <c r="AB212">
        <f>AVERAGE(F$6:F213)</f>
        <v>2.3798076923076925</v>
      </c>
      <c r="AC212">
        <f>AVERAGE(G$6:G213)</f>
        <v>2.0576923076923075</v>
      </c>
      <c r="AD212">
        <f>AVERAGE(H$6:H213)</f>
        <v>2.5913461538461537</v>
      </c>
      <c r="AE212">
        <f>AVERAGE(I$6:I213)</f>
        <v>0</v>
      </c>
      <c r="AF212">
        <f>AVERAGE(J$6:J213)</f>
        <v>0</v>
      </c>
      <c r="AG212">
        <f>AVERAGE(K$6:K213)</f>
        <v>18.817307692307693</v>
      </c>
      <c r="AI212" t="e">
        <f>AVERAGE(M$6:M213)</f>
        <v>#VALUE!</v>
      </c>
      <c r="AJ212" t="e">
        <f>AVERAGE(N$6:N213)</f>
        <v>#VALUE!</v>
      </c>
      <c r="AK212" t="e">
        <f>AVERAGE(O$6:O213)</f>
        <v>#VALUE!</v>
      </c>
      <c r="AL212" t="e">
        <f>AVERAGE(P$6:P213)</f>
        <v>#VALUE!</v>
      </c>
      <c r="AM212" t="e">
        <f>AVERAGE(Q$6:Q213)</f>
        <v>#VALUE!</v>
      </c>
      <c r="AN212" t="e">
        <f>AVERAGE(R$6:R213)</f>
        <v>#VALUE!</v>
      </c>
      <c r="AO212" t="e">
        <f>AVERAGE(S$6:S213)</f>
        <v>#VALUE!</v>
      </c>
      <c r="AP212" t="e">
        <f>AVERAGE(T$6:T213)</f>
        <v>#VALUE!</v>
      </c>
      <c r="AQ212" t="e">
        <f>AVERAGE(U$6:U213)</f>
        <v>#VALUE!</v>
      </c>
      <c r="AR212" t="e">
        <f>AVERAGE(V$6:V213)</f>
        <v>#VALUE!</v>
      </c>
      <c r="AT212" s="16">
        <f>STDEVP(B$6:B213)</f>
        <v>5.262012092801849</v>
      </c>
      <c r="AU212" s="16">
        <f>STDEVP(C$6:C213)</f>
        <v>6.622953449108129</v>
      </c>
      <c r="AV212" s="16">
        <f>STDEVP(D$6:D213)</f>
        <v>4.111878448920666</v>
      </c>
      <c r="AW212" s="16">
        <f>STDEVP(E$6:E213)</f>
        <v>4.180813017250006</v>
      </c>
      <c r="AX212" s="16">
        <f>STDEVP(F$6:F213)</f>
        <v>4.238669961195472</v>
      </c>
      <c r="AY212" s="16">
        <f>STDEVP(G$6:G213)</f>
        <v>3.5173387095406574</v>
      </c>
      <c r="AZ212" s="16">
        <f>STDEVP(H$6:H213)</f>
        <v>4.502277427483081</v>
      </c>
      <c r="BA212" s="16">
        <f>STDEVP(I$6:I213)</f>
        <v>0</v>
      </c>
      <c r="BB212" s="16">
        <f>STDEVP(J$6:J213)</f>
        <v>0</v>
      </c>
      <c r="BC212" s="16">
        <f>STDEVP(K$6:K213)</f>
        <v>31.173757585223</v>
      </c>
      <c r="BE212" s="39">
        <f t="shared" si="62"/>
        <v>153</v>
      </c>
      <c r="BF212" s="39">
        <f t="shared" si="63"/>
        <v>9</v>
      </c>
      <c r="BG212" s="39">
        <f t="shared" si="64"/>
        <v>23</v>
      </c>
      <c r="BH212" s="39">
        <f t="shared" si="65"/>
        <v>10</v>
      </c>
      <c r="BI212" s="39">
        <f t="shared" si="66"/>
        <v>6</v>
      </c>
      <c r="BJ212" s="39">
        <f t="shared" si="67"/>
        <v>6</v>
      </c>
    </row>
    <row r="213" spans="2:62" ht="14.25">
      <c r="B213" s="3">
        <f>'原始数据表'!B213</f>
        <v>0</v>
      </c>
      <c r="C213" s="3">
        <f>'原始数据表'!C213</f>
        <v>0</v>
      </c>
      <c r="D213" s="3">
        <f>'原始数据表'!D213</f>
        <v>0</v>
      </c>
      <c r="E213" s="3">
        <f>'原始数据表'!E213</f>
        <v>0</v>
      </c>
      <c r="F213" s="3">
        <f>'原始数据表'!F213</f>
        <v>0</v>
      </c>
      <c r="G213" s="3">
        <f>'原始数据表'!G213</f>
        <v>0</v>
      </c>
      <c r="H213" s="3">
        <f>'原始数据表'!H213</f>
        <v>0</v>
      </c>
      <c r="I213" s="3">
        <f>'原始数据表'!I213</f>
        <v>0</v>
      </c>
      <c r="J213" s="3">
        <f>'原始数据表'!J213</f>
        <v>0</v>
      </c>
      <c r="K213" s="3">
        <f t="shared" si="51"/>
        <v>0</v>
      </c>
      <c r="L213">
        <v>208</v>
      </c>
      <c r="M213" t="e">
        <f ca="1" t="shared" si="52"/>
        <v>#VALUE!</v>
      </c>
      <c r="N213" t="e">
        <f ca="1" t="shared" si="53"/>
        <v>#VALUE!</v>
      </c>
      <c r="O213" t="e">
        <f ca="1" t="shared" si="54"/>
        <v>#VALUE!</v>
      </c>
      <c r="P213" t="e">
        <f ca="1" t="shared" si="55"/>
        <v>#VALUE!</v>
      </c>
      <c r="Q213" t="e">
        <f ca="1" t="shared" si="56"/>
        <v>#VALUE!</v>
      </c>
      <c r="R213" t="e">
        <f ca="1" t="shared" si="57"/>
        <v>#VALUE!</v>
      </c>
      <c r="S213" t="e">
        <f ca="1" t="shared" si="58"/>
        <v>#VALUE!</v>
      </c>
      <c r="T213" t="e">
        <f ca="1" t="shared" si="59"/>
        <v>#VALUE!</v>
      </c>
      <c r="U213" t="e">
        <f ca="1" t="shared" si="60"/>
        <v>#VALUE!</v>
      </c>
      <c r="V213" t="e">
        <f ca="1" t="shared" si="61"/>
        <v>#VALUE!</v>
      </c>
      <c r="X213">
        <f>AVERAGE(B$6:B214)</f>
        <v>3.076555023923445</v>
      </c>
      <c r="Y213">
        <f>AVERAGE(C$6:C214)</f>
        <v>3.8995215311004783</v>
      </c>
      <c r="Z213">
        <f>AVERAGE(D$6:D214)</f>
        <v>2.411483253588517</v>
      </c>
      <c r="AA213">
        <f>AVERAGE(E$6:E214)</f>
        <v>2.3444976076555024</v>
      </c>
      <c r="AB213">
        <f>AVERAGE(F$6:F214)</f>
        <v>2.3684210526315788</v>
      </c>
      <c r="AC213">
        <f>AVERAGE(G$6:G214)</f>
        <v>2.047846889952153</v>
      </c>
      <c r="AD213">
        <f>AVERAGE(H$6:H214)</f>
        <v>2.5789473684210527</v>
      </c>
      <c r="AE213">
        <f>AVERAGE(I$6:I214)</f>
        <v>0</v>
      </c>
      <c r="AF213">
        <f>AVERAGE(J$6:J214)</f>
        <v>0</v>
      </c>
      <c r="AG213">
        <f>AVERAGE(K$6:K214)</f>
        <v>18.727272727272727</v>
      </c>
      <c r="AI213" t="e">
        <f>AVERAGE(M$6:M214)</f>
        <v>#VALUE!</v>
      </c>
      <c r="AJ213" t="e">
        <f>AVERAGE(N$6:N214)</f>
        <v>#VALUE!</v>
      </c>
      <c r="AK213" t="e">
        <f>AVERAGE(O$6:O214)</f>
        <v>#VALUE!</v>
      </c>
      <c r="AL213" t="e">
        <f>AVERAGE(P$6:P214)</f>
        <v>#VALUE!</v>
      </c>
      <c r="AM213" t="e">
        <f>AVERAGE(Q$6:Q214)</f>
        <v>#VALUE!</v>
      </c>
      <c r="AN213" t="e">
        <f>AVERAGE(R$6:R214)</f>
        <v>#VALUE!</v>
      </c>
      <c r="AO213" t="e">
        <f>AVERAGE(S$6:S214)</f>
        <v>#VALUE!</v>
      </c>
      <c r="AP213" t="e">
        <f>AVERAGE(T$6:T214)</f>
        <v>#VALUE!</v>
      </c>
      <c r="AQ213" t="e">
        <f>AVERAGE(U$6:U214)</f>
        <v>#VALUE!</v>
      </c>
      <c r="AR213" t="e">
        <f>AVERAGE(V$6:V214)</f>
        <v>#VALUE!</v>
      </c>
      <c r="AT213" s="16">
        <f>STDEVP(B$6:B214)</f>
        <v>5.253741031941375</v>
      </c>
      <c r="AU213" s="16">
        <f>STDEVP(C$6:C214)</f>
        <v>6.612620220650114</v>
      </c>
      <c r="AV213" s="16">
        <f>STDEVP(D$6:D214)</f>
        <v>4.10543602763364</v>
      </c>
      <c r="AW213" s="16">
        <f>STDEVP(E$6:E214)</f>
        <v>4.173965890466639</v>
      </c>
      <c r="AX213" s="16">
        <f>STDEVP(F$6:F214)</f>
        <v>4.231705108928879</v>
      </c>
      <c r="AY213" s="16">
        <f>STDEVP(G$6:G214)</f>
        <v>3.511785714531423</v>
      </c>
      <c r="AZ213" s="16">
        <f>STDEVP(H$6:H214)</f>
        <v>4.495051701711302</v>
      </c>
      <c r="BA213" s="16">
        <f>STDEVP(I$6:I214)</f>
        <v>0</v>
      </c>
      <c r="BB213" s="16">
        <f>STDEVP(J$6:J214)</f>
        <v>0</v>
      </c>
      <c r="BC213" s="16">
        <f>STDEVP(K$6:K214)</f>
        <v>31.12618665099849</v>
      </c>
      <c r="BE213" s="39">
        <f t="shared" si="62"/>
        <v>154</v>
      </c>
      <c r="BF213" s="39">
        <f t="shared" si="63"/>
        <v>9</v>
      </c>
      <c r="BG213" s="39">
        <f t="shared" si="64"/>
        <v>23</v>
      </c>
      <c r="BH213" s="39">
        <f t="shared" si="65"/>
        <v>10</v>
      </c>
      <c r="BI213" s="39">
        <f t="shared" si="66"/>
        <v>6</v>
      </c>
      <c r="BJ213" s="39">
        <f t="shared" si="67"/>
        <v>6</v>
      </c>
    </row>
    <row r="214" spans="2:62" ht="14.25">
      <c r="B214" s="3">
        <f>'原始数据表'!B214</f>
        <v>0</v>
      </c>
      <c r="C214" s="3">
        <f>'原始数据表'!C214</f>
        <v>0</v>
      </c>
      <c r="D214" s="3">
        <f>'原始数据表'!D214</f>
        <v>0</v>
      </c>
      <c r="E214" s="3">
        <f>'原始数据表'!E214</f>
        <v>0</v>
      </c>
      <c r="F214" s="3">
        <f>'原始数据表'!F214</f>
        <v>0</v>
      </c>
      <c r="G214" s="3">
        <f>'原始数据表'!G214</f>
        <v>0</v>
      </c>
      <c r="H214" s="3">
        <f>'原始数据表'!H214</f>
        <v>0</v>
      </c>
      <c r="I214" s="3">
        <f>'原始数据表'!I214</f>
        <v>0</v>
      </c>
      <c r="J214" s="3">
        <f>'原始数据表'!J214</f>
        <v>0</v>
      </c>
      <c r="K214" s="3">
        <f t="shared" si="51"/>
        <v>0</v>
      </c>
      <c r="L214">
        <v>209</v>
      </c>
      <c r="M214" t="e">
        <f ca="1" t="shared" si="52"/>
        <v>#VALUE!</v>
      </c>
      <c r="N214" t="e">
        <f ca="1" t="shared" si="53"/>
        <v>#VALUE!</v>
      </c>
      <c r="O214" t="e">
        <f ca="1" t="shared" si="54"/>
        <v>#VALUE!</v>
      </c>
      <c r="P214" t="e">
        <f ca="1" t="shared" si="55"/>
        <v>#VALUE!</v>
      </c>
      <c r="Q214" t="e">
        <f ca="1" t="shared" si="56"/>
        <v>#VALUE!</v>
      </c>
      <c r="R214" t="e">
        <f ca="1" t="shared" si="57"/>
        <v>#VALUE!</v>
      </c>
      <c r="S214" t="e">
        <f ca="1" t="shared" si="58"/>
        <v>#VALUE!</v>
      </c>
      <c r="T214" t="e">
        <f ca="1" t="shared" si="59"/>
        <v>#VALUE!</v>
      </c>
      <c r="U214" t="e">
        <f ca="1" t="shared" si="60"/>
        <v>#VALUE!</v>
      </c>
      <c r="V214" t="e">
        <f ca="1" t="shared" si="61"/>
        <v>#VALUE!</v>
      </c>
      <c r="X214">
        <f>AVERAGE(B$6:B215)</f>
        <v>3.0619047619047617</v>
      </c>
      <c r="Y214">
        <f>AVERAGE(C$6:C215)</f>
        <v>3.880952380952381</v>
      </c>
      <c r="Z214">
        <f>AVERAGE(D$6:D215)</f>
        <v>2.4</v>
      </c>
      <c r="AA214">
        <f>AVERAGE(E$6:E215)</f>
        <v>2.3333333333333335</v>
      </c>
      <c r="AB214">
        <f>AVERAGE(F$6:F215)</f>
        <v>2.357142857142857</v>
      </c>
      <c r="AC214">
        <f>AVERAGE(G$6:G215)</f>
        <v>2.038095238095238</v>
      </c>
      <c r="AD214">
        <f>AVERAGE(H$6:H215)</f>
        <v>2.566666666666667</v>
      </c>
      <c r="AE214">
        <f>AVERAGE(I$6:I215)</f>
        <v>0</v>
      </c>
      <c r="AF214">
        <f>AVERAGE(J$6:J215)</f>
        <v>0</v>
      </c>
      <c r="AG214">
        <f>AVERAGE(K$6:K215)</f>
        <v>18.63809523809524</v>
      </c>
      <c r="AI214" t="e">
        <f>AVERAGE(M$6:M215)</f>
        <v>#VALUE!</v>
      </c>
      <c r="AJ214" t="e">
        <f>AVERAGE(N$6:N215)</f>
        <v>#VALUE!</v>
      </c>
      <c r="AK214" t="e">
        <f>AVERAGE(O$6:O215)</f>
        <v>#VALUE!</v>
      </c>
      <c r="AL214" t="e">
        <f>AVERAGE(P$6:P215)</f>
        <v>#VALUE!</v>
      </c>
      <c r="AM214" t="e">
        <f>AVERAGE(Q$6:Q215)</f>
        <v>#VALUE!</v>
      </c>
      <c r="AN214" t="e">
        <f>AVERAGE(R$6:R215)</f>
        <v>#VALUE!</v>
      </c>
      <c r="AO214" t="e">
        <f>AVERAGE(S$6:S215)</f>
        <v>#VALUE!</v>
      </c>
      <c r="AP214" t="e">
        <f>AVERAGE(T$6:T215)</f>
        <v>#VALUE!</v>
      </c>
      <c r="AQ214" t="e">
        <f>AVERAGE(U$6:U215)</f>
        <v>#VALUE!</v>
      </c>
      <c r="AR214" t="e">
        <f>AVERAGE(V$6:V215)</f>
        <v>#VALUE!</v>
      </c>
      <c r="AT214" s="16">
        <f>STDEVP(B$6:B215)</f>
        <v>5.245494773565325</v>
      </c>
      <c r="AU214" s="16">
        <f>STDEVP(C$6:C215)</f>
        <v>6.602316984904693</v>
      </c>
      <c r="AV214" s="16">
        <f>STDEVP(D$6:D215)</f>
        <v>4.099012656958351</v>
      </c>
      <c r="AW214" s="16">
        <f>STDEVP(E$6:E215)</f>
        <v>4.167142829935083</v>
      </c>
      <c r="AX214" s="16">
        <f>STDEVP(F$6:F215)</f>
        <v>4.224765017818425</v>
      </c>
      <c r="AY214" s="16">
        <f>STDEVP(G$6:G215)</f>
        <v>3.506249684217107</v>
      </c>
      <c r="AZ214" s="16">
        <f>STDEVP(H$6:H215)</f>
        <v>4.487849557504535</v>
      </c>
      <c r="BA214" s="16">
        <f>STDEVP(I$6:I215)</f>
        <v>0</v>
      </c>
      <c r="BB214" s="16">
        <f>STDEVP(J$6:J215)</f>
        <v>0</v>
      </c>
      <c r="BC214" s="16">
        <f>STDEVP(K$6:K215)</f>
        <v>31.078739880541463</v>
      </c>
      <c r="BE214" s="39">
        <f t="shared" si="62"/>
        <v>155</v>
      </c>
      <c r="BF214" s="39">
        <f t="shared" si="63"/>
        <v>9</v>
      </c>
      <c r="BG214" s="39">
        <f t="shared" si="64"/>
        <v>23</v>
      </c>
      <c r="BH214" s="39">
        <f t="shared" si="65"/>
        <v>10</v>
      </c>
      <c r="BI214" s="39">
        <f t="shared" si="66"/>
        <v>6</v>
      </c>
      <c r="BJ214" s="39">
        <f t="shared" si="67"/>
        <v>6</v>
      </c>
    </row>
    <row r="215" spans="2:62" ht="14.25">
      <c r="B215" s="3">
        <f>'原始数据表'!B215</f>
        <v>0</v>
      </c>
      <c r="C215" s="3">
        <f>'原始数据表'!C215</f>
        <v>0</v>
      </c>
      <c r="D215" s="3">
        <f>'原始数据表'!D215</f>
        <v>0</v>
      </c>
      <c r="E215" s="3">
        <f>'原始数据表'!E215</f>
        <v>0</v>
      </c>
      <c r="F215" s="3">
        <f>'原始数据表'!F215</f>
        <v>0</v>
      </c>
      <c r="G215" s="3">
        <f>'原始数据表'!G215</f>
        <v>0</v>
      </c>
      <c r="H215" s="3">
        <f>'原始数据表'!H215</f>
        <v>0</v>
      </c>
      <c r="I215" s="3">
        <f>'原始数据表'!I215</f>
        <v>0</v>
      </c>
      <c r="J215" s="3">
        <f>'原始数据表'!J215</f>
        <v>0</v>
      </c>
      <c r="K215" s="3">
        <f t="shared" si="51"/>
        <v>0</v>
      </c>
      <c r="L215">
        <v>210</v>
      </c>
      <c r="M215" t="e">
        <f ca="1" t="shared" si="52"/>
        <v>#VALUE!</v>
      </c>
      <c r="N215" t="e">
        <f ca="1" t="shared" si="53"/>
        <v>#VALUE!</v>
      </c>
      <c r="O215" t="e">
        <f ca="1" t="shared" si="54"/>
        <v>#VALUE!</v>
      </c>
      <c r="P215" t="e">
        <f ca="1" t="shared" si="55"/>
        <v>#VALUE!</v>
      </c>
      <c r="Q215" t="e">
        <f ca="1" t="shared" si="56"/>
        <v>#VALUE!</v>
      </c>
      <c r="R215" t="e">
        <f ca="1" t="shared" si="57"/>
        <v>#VALUE!</v>
      </c>
      <c r="S215" t="e">
        <f ca="1" t="shared" si="58"/>
        <v>#VALUE!</v>
      </c>
      <c r="T215" t="e">
        <f ca="1" t="shared" si="59"/>
        <v>#VALUE!</v>
      </c>
      <c r="U215" t="e">
        <f ca="1" t="shared" si="60"/>
        <v>#VALUE!</v>
      </c>
      <c r="V215" t="e">
        <f ca="1" t="shared" si="61"/>
        <v>#VALUE!</v>
      </c>
      <c r="X215">
        <f>AVERAGE(B$6:B216)</f>
        <v>3.0473933649289098</v>
      </c>
      <c r="Y215">
        <f>AVERAGE(C$6:C216)</f>
        <v>3.862559241706161</v>
      </c>
      <c r="Z215">
        <f>AVERAGE(D$6:D216)</f>
        <v>2.3886255924170614</v>
      </c>
      <c r="AA215">
        <f>AVERAGE(E$6:E216)</f>
        <v>2.322274881516588</v>
      </c>
      <c r="AB215">
        <f>AVERAGE(F$6:F216)</f>
        <v>2.345971563981043</v>
      </c>
      <c r="AC215">
        <f>AVERAGE(G$6:G216)</f>
        <v>2.028436018957346</v>
      </c>
      <c r="AD215">
        <f>AVERAGE(H$6:H216)</f>
        <v>2.5545023696682465</v>
      </c>
      <c r="AE215">
        <f>AVERAGE(I$6:I216)</f>
        <v>0</v>
      </c>
      <c r="AF215">
        <f>AVERAGE(J$6:J216)</f>
        <v>0</v>
      </c>
      <c r="AG215">
        <f>AVERAGE(K$6:K216)</f>
        <v>18.549763033175356</v>
      </c>
      <c r="AI215" t="e">
        <f>AVERAGE(M$6:M216)</f>
        <v>#VALUE!</v>
      </c>
      <c r="AJ215" t="e">
        <f>AVERAGE(N$6:N216)</f>
        <v>#VALUE!</v>
      </c>
      <c r="AK215" t="e">
        <f>AVERAGE(O$6:O216)</f>
        <v>#VALUE!</v>
      </c>
      <c r="AL215" t="e">
        <f>AVERAGE(P$6:P216)</f>
        <v>#VALUE!</v>
      </c>
      <c r="AM215" t="e">
        <f>AVERAGE(Q$6:Q216)</f>
        <v>#VALUE!</v>
      </c>
      <c r="AN215" t="e">
        <f>AVERAGE(R$6:R216)</f>
        <v>#VALUE!</v>
      </c>
      <c r="AO215" t="e">
        <f>AVERAGE(S$6:S216)</f>
        <v>#VALUE!</v>
      </c>
      <c r="AP215" t="e">
        <f>AVERAGE(T$6:T216)</f>
        <v>#VALUE!</v>
      </c>
      <c r="AQ215" t="e">
        <f>AVERAGE(U$6:U216)</f>
        <v>#VALUE!</v>
      </c>
      <c r="AR215" t="e">
        <f>AVERAGE(V$6:V216)</f>
        <v>#VALUE!</v>
      </c>
      <c r="AT215" s="16">
        <f>STDEVP(B$6:B216)</f>
        <v>5.237273478615929</v>
      </c>
      <c r="AU215" s="16">
        <f>STDEVP(C$6:C216)</f>
        <v>6.592043968849777</v>
      </c>
      <c r="AV215" s="16">
        <f>STDEVP(D$6:D216)</f>
        <v>4.092608469248894</v>
      </c>
      <c r="AW215" s="16">
        <f>STDEVP(E$6:E216)</f>
        <v>4.160343877088166</v>
      </c>
      <c r="AX215" s="16">
        <f>STDEVP(F$6:F216)</f>
        <v>4.217849722732139</v>
      </c>
      <c r="AY215" s="16">
        <f>STDEVP(G$6:G216)</f>
        <v>3.500730718498921</v>
      </c>
      <c r="AZ215" s="16">
        <f>STDEVP(H$6:H216)</f>
        <v>4.480671085669698</v>
      </c>
      <c r="BA215" s="16">
        <f>STDEVP(I$6:I216)</f>
        <v>0</v>
      </c>
      <c r="BB215" s="16">
        <f>STDEVP(J$6:J216)</f>
        <v>0</v>
      </c>
      <c r="BC215" s="16">
        <f>STDEVP(K$6:K216)</f>
        <v>31.03141868238507</v>
      </c>
      <c r="BE215" s="39">
        <f t="shared" si="62"/>
        <v>156</v>
      </c>
      <c r="BF215" s="39">
        <f t="shared" si="63"/>
        <v>9</v>
      </c>
      <c r="BG215" s="39">
        <f t="shared" si="64"/>
        <v>23</v>
      </c>
      <c r="BH215" s="39">
        <f t="shared" si="65"/>
        <v>10</v>
      </c>
      <c r="BI215" s="39">
        <f t="shared" si="66"/>
        <v>6</v>
      </c>
      <c r="BJ215" s="39">
        <f t="shared" si="67"/>
        <v>6</v>
      </c>
    </row>
    <row r="216" spans="2:62" ht="14.25">
      <c r="B216" s="3">
        <f>'原始数据表'!B216</f>
        <v>0</v>
      </c>
      <c r="C216" s="3">
        <f>'原始数据表'!C216</f>
        <v>0</v>
      </c>
      <c r="D216" s="3">
        <f>'原始数据表'!D216</f>
        <v>0</v>
      </c>
      <c r="E216" s="3">
        <f>'原始数据表'!E216</f>
        <v>0</v>
      </c>
      <c r="F216" s="3">
        <f>'原始数据表'!F216</f>
        <v>0</v>
      </c>
      <c r="G216" s="3">
        <f>'原始数据表'!G216</f>
        <v>0</v>
      </c>
      <c r="H216" s="3">
        <f>'原始数据表'!H216</f>
        <v>0</v>
      </c>
      <c r="I216" s="3">
        <f>'原始数据表'!I216</f>
        <v>0</v>
      </c>
      <c r="J216" s="3">
        <f>'原始数据表'!J216</f>
        <v>0</v>
      </c>
      <c r="K216" s="3">
        <f t="shared" si="51"/>
        <v>0</v>
      </c>
      <c r="L216">
        <v>211</v>
      </c>
      <c r="M216" t="e">
        <f ca="1" t="shared" si="52"/>
        <v>#VALUE!</v>
      </c>
      <c r="N216" t="e">
        <f ca="1" t="shared" si="53"/>
        <v>#VALUE!</v>
      </c>
      <c r="O216" t="e">
        <f ca="1" t="shared" si="54"/>
        <v>#VALUE!</v>
      </c>
      <c r="P216" t="e">
        <f ca="1" t="shared" si="55"/>
        <v>#VALUE!</v>
      </c>
      <c r="Q216" t="e">
        <f ca="1" t="shared" si="56"/>
        <v>#VALUE!</v>
      </c>
      <c r="R216" t="e">
        <f ca="1" t="shared" si="57"/>
        <v>#VALUE!</v>
      </c>
      <c r="S216" t="e">
        <f ca="1" t="shared" si="58"/>
        <v>#VALUE!</v>
      </c>
      <c r="T216" t="e">
        <f ca="1" t="shared" si="59"/>
        <v>#VALUE!</v>
      </c>
      <c r="U216" t="e">
        <f ca="1" t="shared" si="60"/>
        <v>#VALUE!</v>
      </c>
      <c r="V216" t="e">
        <f ca="1" t="shared" si="61"/>
        <v>#VALUE!</v>
      </c>
      <c r="X216">
        <f>AVERAGE(B$6:B217)</f>
        <v>3.0330188679245285</v>
      </c>
      <c r="Y216">
        <f>AVERAGE(C$6:C217)</f>
        <v>3.8443396226415096</v>
      </c>
      <c r="Z216">
        <f>AVERAGE(D$6:D217)</f>
        <v>2.3773584905660377</v>
      </c>
      <c r="AA216">
        <f>AVERAGE(E$6:E217)</f>
        <v>2.311320754716981</v>
      </c>
      <c r="AB216">
        <f>AVERAGE(F$6:F217)</f>
        <v>2.3349056603773586</v>
      </c>
      <c r="AC216">
        <f>AVERAGE(G$6:G217)</f>
        <v>2.018867924528302</v>
      </c>
      <c r="AD216">
        <f>AVERAGE(H$6:H217)</f>
        <v>2.542452830188679</v>
      </c>
      <c r="AE216">
        <f>AVERAGE(I$6:I217)</f>
        <v>0</v>
      </c>
      <c r="AF216">
        <f>AVERAGE(J$6:J217)</f>
        <v>0</v>
      </c>
      <c r="AG216">
        <f>AVERAGE(K$6:K217)</f>
        <v>18.462264150943398</v>
      </c>
      <c r="AI216" t="e">
        <f>AVERAGE(M$6:M217)</f>
        <v>#VALUE!</v>
      </c>
      <c r="AJ216" t="e">
        <f>AVERAGE(N$6:N217)</f>
        <v>#VALUE!</v>
      </c>
      <c r="AK216" t="e">
        <f>AVERAGE(O$6:O217)</f>
        <v>#VALUE!</v>
      </c>
      <c r="AL216" t="e">
        <f>AVERAGE(P$6:P217)</f>
        <v>#VALUE!</v>
      </c>
      <c r="AM216" t="e">
        <f>AVERAGE(Q$6:Q217)</f>
        <v>#VALUE!</v>
      </c>
      <c r="AN216" t="e">
        <f>AVERAGE(R$6:R217)</f>
        <v>#VALUE!</v>
      </c>
      <c r="AO216" t="e">
        <f>AVERAGE(S$6:S217)</f>
        <v>#VALUE!</v>
      </c>
      <c r="AP216" t="e">
        <f>AVERAGE(T$6:T217)</f>
        <v>#VALUE!</v>
      </c>
      <c r="AQ216" t="e">
        <f>AVERAGE(U$6:U217)</f>
        <v>#VALUE!</v>
      </c>
      <c r="AR216" t="e">
        <f>AVERAGE(V$6:V217)</f>
        <v>#VALUE!</v>
      </c>
      <c r="AT216" s="16">
        <f>STDEVP(B$6:B217)</f>
        <v>5.22907729690454</v>
      </c>
      <c r="AU216" s="16">
        <f>STDEVP(C$6:C217)</f>
        <v>6.581801384846106</v>
      </c>
      <c r="AV216" s="16">
        <f>STDEVP(D$6:D217)</f>
        <v>4.086223587997499</v>
      </c>
      <c r="AW216" s="16">
        <f>STDEVP(E$6:E217)</f>
        <v>4.153569066652923</v>
      </c>
      <c r="AX216" s="16">
        <f>STDEVP(F$6:F217)</f>
        <v>4.210959251915021</v>
      </c>
      <c r="AY216" s="16">
        <f>STDEVP(G$6:G217)</f>
        <v>3.4952289100285645</v>
      </c>
      <c r="AZ216" s="16">
        <f>STDEVP(H$6:H217)</f>
        <v>4.4735163686528745</v>
      </c>
      <c r="BA216" s="16">
        <f>STDEVP(I$6:I217)</f>
        <v>0</v>
      </c>
      <c r="BB216" s="16">
        <f>STDEVP(J$6:J217)</f>
        <v>0</v>
      </c>
      <c r="BC216" s="16">
        <f>STDEVP(K$6:K217)</f>
        <v>30.98422438776476</v>
      </c>
      <c r="BE216" s="39">
        <f t="shared" si="62"/>
        <v>157</v>
      </c>
      <c r="BF216" s="39">
        <f t="shared" si="63"/>
        <v>9</v>
      </c>
      <c r="BG216" s="39">
        <f t="shared" si="64"/>
        <v>23</v>
      </c>
      <c r="BH216" s="39">
        <f t="shared" si="65"/>
        <v>10</v>
      </c>
      <c r="BI216" s="39">
        <f t="shared" si="66"/>
        <v>6</v>
      </c>
      <c r="BJ216" s="39">
        <f t="shared" si="67"/>
        <v>6</v>
      </c>
    </row>
    <row r="217" spans="2:62" ht="14.25">
      <c r="B217" s="3">
        <f>'原始数据表'!B217</f>
        <v>0</v>
      </c>
      <c r="C217" s="3">
        <f>'原始数据表'!C217</f>
        <v>0</v>
      </c>
      <c r="D217" s="3">
        <f>'原始数据表'!D217</f>
        <v>0</v>
      </c>
      <c r="E217" s="3">
        <f>'原始数据表'!E217</f>
        <v>0</v>
      </c>
      <c r="F217" s="3">
        <f>'原始数据表'!F217</f>
        <v>0</v>
      </c>
      <c r="G217" s="3">
        <f>'原始数据表'!G217</f>
        <v>0</v>
      </c>
      <c r="H217" s="3">
        <f>'原始数据表'!H217</f>
        <v>0</v>
      </c>
      <c r="I217" s="3">
        <f>'原始数据表'!I217</f>
        <v>0</v>
      </c>
      <c r="J217" s="3">
        <f>'原始数据表'!J217</f>
        <v>0</v>
      </c>
      <c r="K217" s="3">
        <f t="shared" si="51"/>
        <v>0</v>
      </c>
      <c r="L217">
        <v>212</v>
      </c>
      <c r="M217" t="e">
        <f ca="1" t="shared" si="52"/>
        <v>#VALUE!</v>
      </c>
      <c r="N217" t="e">
        <f ca="1" t="shared" si="53"/>
        <v>#VALUE!</v>
      </c>
      <c r="O217" t="e">
        <f ca="1" t="shared" si="54"/>
        <v>#VALUE!</v>
      </c>
      <c r="P217" t="e">
        <f ca="1" t="shared" si="55"/>
        <v>#VALUE!</v>
      </c>
      <c r="Q217" t="e">
        <f ca="1" t="shared" si="56"/>
        <v>#VALUE!</v>
      </c>
      <c r="R217" t="e">
        <f ca="1" t="shared" si="57"/>
        <v>#VALUE!</v>
      </c>
      <c r="S217" t="e">
        <f ca="1" t="shared" si="58"/>
        <v>#VALUE!</v>
      </c>
      <c r="T217" t="e">
        <f ca="1" t="shared" si="59"/>
        <v>#VALUE!</v>
      </c>
      <c r="U217" t="e">
        <f ca="1" t="shared" si="60"/>
        <v>#VALUE!</v>
      </c>
      <c r="V217" t="e">
        <f ca="1" t="shared" si="61"/>
        <v>#VALUE!</v>
      </c>
      <c r="X217">
        <f>AVERAGE(B$6:B218)</f>
        <v>3.0187793427230045</v>
      </c>
      <c r="Y217">
        <f>AVERAGE(C$6:C218)</f>
        <v>3.8262910798122065</v>
      </c>
      <c r="Z217">
        <f>AVERAGE(D$6:D218)</f>
        <v>2.3661971830985915</v>
      </c>
      <c r="AA217">
        <f>AVERAGE(E$6:E218)</f>
        <v>2.300469483568075</v>
      </c>
      <c r="AB217">
        <f>AVERAGE(F$6:F218)</f>
        <v>2.323943661971831</v>
      </c>
      <c r="AC217">
        <f>AVERAGE(G$6:G218)</f>
        <v>2.0093896713615025</v>
      </c>
      <c r="AD217">
        <f>AVERAGE(H$6:H218)</f>
        <v>2.5305164319248825</v>
      </c>
      <c r="AE217">
        <f>AVERAGE(I$6:I218)</f>
        <v>0</v>
      </c>
      <c r="AF217">
        <f>AVERAGE(J$6:J218)</f>
        <v>0</v>
      </c>
      <c r="AG217">
        <f>AVERAGE(K$6:K218)</f>
        <v>18.375586854460092</v>
      </c>
      <c r="AI217" t="e">
        <f>AVERAGE(M$6:M218)</f>
        <v>#VALUE!</v>
      </c>
      <c r="AJ217" t="e">
        <f>AVERAGE(N$6:N218)</f>
        <v>#VALUE!</v>
      </c>
      <c r="AK217" t="e">
        <f>AVERAGE(O$6:O218)</f>
        <v>#VALUE!</v>
      </c>
      <c r="AL217" t="e">
        <f>AVERAGE(P$6:P218)</f>
        <v>#VALUE!</v>
      </c>
      <c r="AM217" t="e">
        <f>AVERAGE(Q$6:Q218)</f>
        <v>#VALUE!</v>
      </c>
      <c r="AN217" t="e">
        <f>AVERAGE(R$6:R218)</f>
        <v>#VALUE!</v>
      </c>
      <c r="AO217" t="e">
        <f>AVERAGE(S$6:S218)</f>
        <v>#VALUE!</v>
      </c>
      <c r="AP217" t="e">
        <f>AVERAGE(T$6:T218)</f>
        <v>#VALUE!</v>
      </c>
      <c r="AQ217" t="e">
        <f>AVERAGE(U$6:U218)</f>
        <v>#VALUE!</v>
      </c>
      <c r="AR217" t="e">
        <f>AVERAGE(V$6:V218)</f>
        <v>#VALUE!</v>
      </c>
      <c r="AT217" s="16">
        <f>STDEVP(B$6:B218)</f>
        <v>5.2209063675503895</v>
      </c>
      <c r="AU217" s="16">
        <f>STDEVP(C$6:C218)</f>
        <v>6.571589431207776</v>
      </c>
      <c r="AV217" s="16">
        <f>STDEVP(D$6:D218)</f>
        <v>4.0798581281823205</v>
      </c>
      <c r="AW217" s="16">
        <f>STDEVP(E$6:E218)</f>
        <v>4.146818426935299</v>
      </c>
      <c r="AX217" s="16">
        <f>STDEVP(F$6:F218)</f>
        <v>4.204093627272468</v>
      </c>
      <c r="AY217" s="16">
        <f>STDEVP(G$6:G218)</f>
        <v>3.489744344495778</v>
      </c>
      <c r="AZ217" s="16">
        <f>STDEVP(H$6:H218)</f>
        <v>4.466385480879869</v>
      </c>
      <c r="BA217" s="16">
        <f>STDEVP(I$6:I218)</f>
        <v>0</v>
      </c>
      <c r="BB217" s="16">
        <f>STDEVP(J$6:J218)</f>
        <v>0</v>
      </c>
      <c r="BC217" s="16">
        <f>STDEVP(K$6:K218)</f>
        <v>30.93715825356034</v>
      </c>
      <c r="BE217" s="39">
        <f t="shared" si="62"/>
        <v>158</v>
      </c>
      <c r="BF217" s="39">
        <f t="shared" si="63"/>
        <v>9</v>
      </c>
      <c r="BG217" s="39">
        <f t="shared" si="64"/>
        <v>23</v>
      </c>
      <c r="BH217" s="39">
        <f t="shared" si="65"/>
        <v>10</v>
      </c>
      <c r="BI217" s="39">
        <f t="shared" si="66"/>
        <v>6</v>
      </c>
      <c r="BJ217" s="39">
        <f t="shared" si="67"/>
        <v>6</v>
      </c>
    </row>
    <row r="218" spans="2:62" ht="14.25">
      <c r="B218" s="3">
        <f>'原始数据表'!B218</f>
        <v>0</v>
      </c>
      <c r="C218" s="3">
        <f>'原始数据表'!C218</f>
        <v>0</v>
      </c>
      <c r="D218" s="3">
        <f>'原始数据表'!D218</f>
        <v>0</v>
      </c>
      <c r="E218" s="3">
        <f>'原始数据表'!E218</f>
        <v>0</v>
      </c>
      <c r="F218" s="3">
        <f>'原始数据表'!F218</f>
        <v>0</v>
      </c>
      <c r="G218" s="3">
        <f>'原始数据表'!G218</f>
        <v>0</v>
      </c>
      <c r="H218" s="3">
        <f>'原始数据表'!H218</f>
        <v>0</v>
      </c>
      <c r="I218" s="3">
        <f>'原始数据表'!I218</f>
        <v>0</v>
      </c>
      <c r="J218" s="3">
        <f>'原始数据表'!J218</f>
        <v>0</v>
      </c>
      <c r="K218" s="3">
        <f t="shared" si="51"/>
        <v>0</v>
      </c>
      <c r="L218">
        <v>213</v>
      </c>
      <c r="M218" t="e">
        <f ca="1" t="shared" si="52"/>
        <v>#VALUE!</v>
      </c>
      <c r="N218" t="e">
        <f ca="1" t="shared" si="53"/>
        <v>#VALUE!</v>
      </c>
      <c r="O218" t="e">
        <f ca="1" t="shared" si="54"/>
        <v>#VALUE!</v>
      </c>
      <c r="P218" t="e">
        <f ca="1" t="shared" si="55"/>
        <v>#VALUE!</v>
      </c>
      <c r="Q218" t="e">
        <f ca="1" t="shared" si="56"/>
        <v>#VALUE!</v>
      </c>
      <c r="R218" t="e">
        <f ca="1" t="shared" si="57"/>
        <v>#VALUE!</v>
      </c>
      <c r="S218" t="e">
        <f ca="1" t="shared" si="58"/>
        <v>#VALUE!</v>
      </c>
      <c r="T218" t="e">
        <f ca="1" t="shared" si="59"/>
        <v>#VALUE!</v>
      </c>
      <c r="U218" t="e">
        <f ca="1" t="shared" si="60"/>
        <v>#VALUE!</v>
      </c>
      <c r="V218" t="e">
        <f ca="1" t="shared" si="61"/>
        <v>#VALUE!</v>
      </c>
      <c r="X218">
        <f>AVERAGE(B$6:B219)</f>
        <v>3.0046728971962615</v>
      </c>
      <c r="Y218">
        <f>AVERAGE(C$6:C219)</f>
        <v>3.808411214953271</v>
      </c>
      <c r="Z218">
        <f>AVERAGE(D$6:D219)</f>
        <v>2.3551401869158877</v>
      </c>
      <c r="AA218">
        <f>AVERAGE(E$6:E219)</f>
        <v>2.289719626168224</v>
      </c>
      <c r="AB218">
        <f>AVERAGE(F$6:F219)</f>
        <v>2.3130841121495327</v>
      </c>
      <c r="AC218">
        <f>AVERAGE(G$6:G219)</f>
        <v>2</v>
      </c>
      <c r="AD218">
        <f>AVERAGE(H$6:H219)</f>
        <v>2.5186915887850465</v>
      </c>
      <c r="AE218">
        <f>AVERAGE(I$6:I219)</f>
        <v>0</v>
      </c>
      <c r="AF218">
        <f>AVERAGE(J$6:J219)</f>
        <v>0</v>
      </c>
      <c r="AG218">
        <f>AVERAGE(K$6:K219)</f>
        <v>18.289719626168225</v>
      </c>
      <c r="AI218" t="e">
        <f>AVERAGE(M$6:M219)</f>
        <v>#VALUE!</v>
      </c>
      <c r="AJ218" t="e">
        <f>AVERAGE(N$6:N219)</f>
        <v>#VALUE!</v>
      </c>
      <c r="AK218" t="e">
        <f>AVERAGE(O$6:O219)</f>
        <v>#VALUE!</v>
      </c>
      <c r="AL218" t="e">
        <f>AVERAGE(P$6:P219)</f>
        <v>#VALUE!</v>
      </c>
      <c r="AM218" t="e">
        <f>AVERAGE(Q$6:Q219)</f>
        <v>#VALUE!</v>
      </c>
      <c r="AN218" t="e">
        <f>AVERAGE(R$6:R219)</f>
        <v>#VALUE!</v>
      </c>
      <c r="AO218" t="e">
        <f>AVERAGE(S$6:S219)</f>
        <v>#VALUE!</v>
      </c>
      <c r="AP218" t="e">
        <f>AVERAGE(T$6:T219)</f>
        <v>#VALUE!</v>
      </c>
      <c r="AQ218" t="e">
        <f>AVERAGE(U$6:U219)</f>
        <v>#VALUE!</v>
      </c>
      <c r="AR218" t="e">
        <f>AVERAGE(V$6:V219)</f>
        <v>#VALUE!</v>
      </c>
      <c r="AT218" s="16">
        <f>STDEVP(B$6:B219)</f>
        <v>5.2127608194020825</v>
      </c>
      <c r="AU218" s="16">
        <f>STDEVP(C$6:C219)</f>
        <v>6.561408292750367</v>
      </c>
      <c r="AV218" s="16">
        <f>STDEVP(D$6:D219)</f>
        <v>4.073512196601557</v>
      </c>
      <c r="AW218" s="16">
        <f>STDEVP(E$6:E219)</f>
        <v>4.140091980093378</v>
      </c>
      <c r="AX218" s="16">
        <f>STDEVP(F$6:F219)</f>
        <v>4.197252864642251</v>
      </c>
      <c r="AY218" s="16">
        <f>STDEVP(G$6:G219)</f>
        <v>3.484277100904555</v>
      </c>
      <c r="AZ218" s="16">
        <f>STDEVP(H$6:H219)</f>
        <v>4.459278489083215</v>
      </c>
      <c r="BA218" s="16">
        <f>STDEVP(I$6:I219)</f>
        <v>0</v>
      </c>
      <c r="BB218" s="16">
        <f>STDEVP(J$6:J219)</f>
        <v>0</v>
      </c>
      <c r="BC218" s="16">
        <f>STDEVP(K$6:K219)</f>
        <v>30.89022146512357</v>
      </c>
      <c r="BE218" s="39">
        <f t="shared" si="62"/>
        <v>159</v>
      </c>
      <c r="BF218" s="39">
        <f t="shared" si="63"/>
        <v>9</v>
      </c>
      <c r="BG218" s="39">
        <f t="shared" si="64"/>
        <v>23</v>
      </c>
      <c r="BH218" s="39">
        <f t="shared" si="65"/>
        <v>10</v>
      </c>
      <c r="BI218" s="39">
        <f t="shared" si="66"/>
        <v>6</v>
      </c>
      <c r="BJ218" s="39">
        <f t="shared" si="67"/>
        <v>6</v>
      </c>
    </row>
    <row r="219" spans="2:62" ht="14.25">
      <c r="B219" s="3">
        <f>'原始数据表'!B219</f>
        <v>0</v>
      </c>
      <c r="C219" s="3">
        <f>'原始数据表'!C219</f>
        <v>0</v>
      </c>
      <c r="D219" s="3">
        <f>'原始数据表'!D219</f>
        <v>0</v>
      </c>
      <c r="E219" s="3">
        <f>'原始数据表'!E219</f>
        <v>0</v>
      </c>
      <c r="F219" s="3">
        <f>'原始数据表'!F219</f>
        <v>0</v>
      </c>
      <c r="G219" s="3">
        <f>'原始数据表'!G219</f>
        <v>0</v>
      </c>
      <c r="H219" s="3">
        <f>'原始数据表'!H219</f>
        <v>0</v>
      </c>
      <c r="I219" s="3">
        <f>'原始数据表'!I219</f>
        <v>0</v>
      </c>
      <c r="J219" s="3">
        <f>'原始数据表'!J219</f>
        <v>0</v>
      </c>
      <c r="K219" s="3">
        <f t="shared" si="51"/>
        <v>0</v>
      </c>
      <c r="L219">
        <v>214</v>
      </c>
      <c r="M219" t="e">
        <f ca="1" t="shared" si="52"/>
        <v>#VALUE!</v>
      </c>
      <c r="N219" t="e">
        <f ca="1" t="shared" si="53"/>
        <v>#VALUE!</v>
      </c>
      <c r="O219" t="e">
        <f ca="1" t="shared" si="54"/>
        <v>#VALUE!</v>
      </c>
      <c r="P219" t="e">
        <f ca="1" t="shared" si="55"/>
        <v>#VALUE!</v>
      </c>
      <c r="Q219" t="e">
        <f ca="1" t="shared" si="56"/>
        <v>#VALUE!</v>
      </c>
      <c r="R219" t="e">
        <f ca="1" t="shared" si="57"/>
        <v>#VALUE!</v>
      </c>
      <c r="S219" t="e">
        <f ca="1" t="shared" si="58"/>
        <v>#VALUE!</v>
      </c>
      <c r="T219" t="e">
        <f ca="1" t="shared" si="59"/>
        <v>#VALUE!</v>
      </c>
      <c r="U219" t="e">
        <f ca="1" t="shared" si="60"/>
        <v>#VALUE!</v>
      </c>
      <c r="V219" t="e">
        <f ca="1" t="shared" si="61"/>
        <v>#VALUE!</v>
      </c>
      <c r="X219">
        <f>AVERAGE(B$6:B220)</f>
        <v>2.9906976744186045</v>
      </c>
      <c r="Y219">
        <f>AVERAGE(C$6:C220)</f>
        <v>3.7906976744186047</v>
      </c>
      <c r="Z219">
        <f>AVERAGE(D$6:D220)</f>
        <v>2.344186046511628</v>
      </c>
      <c r="AA219">
        <f>AVERAGE(E$6:E220)</f>
        <v>2.2790697674418605</v>
      </c>
      <c r="AB219">
        <f>AVERAGE(F$6:F220)</f>
        <v>2.302325581395349</v>
      </c>
      <c r="AC219">
        <f>AVERAGE(G$6:G220)</f>
        <v>1.9906976744186047</v>
      </c>
      <c r="AD219">
        <f>AVERAGE(H$6:H220)</f>
        <v>2.5069767441860464</v>
      </c>
      <c r="AE219">
        <f>AVERAGE(I$6:I220)</f>
        <v>0</v>
      </c>
      <c r="AF219">
        <f>AVERAGE(J$6:J220)</f>
        <v>0</v>
      </c>
      <c r="AG219">
        <f>AVERAGE(K$6:K220)</f>
        <v>18.204651162790697</v>
      </c>
      <c r="AI219" t="e">
        <f>AVERAGE(M$6:M220)</f>
        <v>#VALUE!</v>
      </c>
      <c r="AJ219" t="e">
        <f>AVERAGE(N$6:N220)</f>
        <v>#VALUE!</v>
      </c>
      <c r="AK219" t="e">
        <f>AVERAGE(O$6:O220)</f>
        <v>#VALUE!</v>
      </c>
      <c r="AL219" t="e">
        <f>AVERAGE(P$6:P220)</f>
        <v>#VALUE!</v>
      </c>
      <c r="AM219" t="e">
        <f>AVERAGE(Q$6:Q220)</f>
        <v>#VALUE!</v>
      </c>
      <c r="AN219" t="e">
        <f>AVERAGE(R$6:R220)</f>
        <v>#VALUE!</v>
      </c>
      <c r="AO219" t="e">
        <f>AVERAGE(S$6:S220)</f>
        <v>#VALUE!</v>
      </c>
      <c r="AP219" t="e">
        <f>AVERAGE(T$6:T220)</f>
        <v>#VALUE!</v>
      </c>
      <c r="AQ219" t="e">
        <f>AVERAGE(U$6:U220)</f>
        <v>#VALUE!</v>
      </c>
      <c r="AR219" t="e">
        <f>AVERAGE(V$6:V220)</f>
        <v>#VALUE!</v>
      </c>
      <c r="AT219" s="16">
        <f>STDEVP(B$6:B220)</f>
        <v>5.204640771442543</v>
      </c>
      <c r="AU219" s="16">
        <f>STDEVP(C$6:C220)</f>
        <v>6.551258141317639</v>
      </c>
      <c r="AV219" s="16">
        <f>STDEVP(D$6:D220)</f>
        <v>4.067185892194475</v>
      </c>
      <c r="AW219" s="16">
        <f>STDEVP(E$6:E220)</f>
        <v>4.133389742399617</v>
      </c>
      <c r="AX219" s="16">
        <f>STDEVP(F$6:F220)</f>
        <v>4.190436974055527</v>
      </c>
      <c r="AY219" s="16">
        <f>STDEVP(G$6:G220)</f>
        <v>3.478827251838488</v>
      </c>
      <c r="AZ219" s="16">
        <f>STDEVP(H$6:H220)</f>
        <v>4.452195452616201</v>
      </c>
      <c r="BA219" s="16">
        <f>STDEVP(I$6:I220)</f>
        <v>0</v>
      </c>
      <c r="BB219" s="16">
        <f>STDEVP(J$6:J220)</f>
        <v>0</v>
      </c>
      <c r="BC219" s="16">
        <f>STDEVP(K$6:K220)</f>
        <v>30.843415138996075</v>
      </c>
      <c r="BE219" s="39">
        <f t="shared" si="62"/>
        <v>160</v>
      </c>
      <c r="BF219" s="39">
        <f t="shared" si="63"/>
        <v>9</v>
      </c>
      <c r="BG219" s="39">
        <f t="shared" si="64"/>
        <v>23</v>
      </c>
      <c r="BH219" s="39">
        <f t="shared" si="65"/>
        <v>10</v>
      </c>
      <c r="BI219" s="39">
        <f t="shared" si="66"/>
        <v>6</v>
      </c>
      <c r="BJ219" s="39">
        <f t="shared" si="67"/>
        <v>6</v>
      </c>
    </row>
    <row r="220" spans="2:62" ht="14.25">
      <c r="B220" s="3">
        <f>'原始数据表'!B220</f>
        <v>0</v>
      </c>
      <c r="C220" s="3">
        <f>'原始数据表'!C220</f>
        <v>0</v>
      </c>
      <c r="D220" s="3">
        <f>'原始数据表'!D220</f>
        <v>0</v>
      </c>
      <c r="E220" s="3">
        <f>'原始数据表'!E220</f>
        <v>0</v>
      </c>
      <c r="F220" s="3">
        <f>'原始数据表'!F220</f>
        <v>0</v>
      </c>
      <c r="G220" s="3">
        <f>'原始数据表'!G220</f>
        <v>0</v>
      </c>
      <c r="H220" s="3">
        <f>'原始数据表'!H220</f>
        <v>0</v>
      </c>
      <c r="I220" s="3">
        <f>'原始数据表'!I220</f>
        <v>0</v>
      </c>
      <c r="J220" s="3">
        <f>'原始数据表'!J220</f>
        <v>0</v>
      </c>
      <c r="K220" s="3">
        <f t="shared" si="51"/>
        <v>0</v>
      </c>
      <c r="L220">
        <v>215</v>
      </c>
      <c r="M220" t="e">
        <f ca="1" t="shared" si="52"/>
        <v>#VALUE!</v>
      </c>
      <c r="N220" t="e">
        <f ca="1" t="shared" si="53"/>
        <v>#VALUE!</v>
      </c>
      <c r="O220" t="e">
        <f ca="1" t="shared" si="54"/>
        <v>#VALUE!</v>
      </c>
      <c r="P220" t="e">
        <f ca="1" t="shared" si="55"/>
        <v>#VALUE!</v>
      </c>
      <c r="Q220" t="e">
        <f ca="1" t="shared" si="56"/>
        <v>#VALUE!</v>
      </c>
      <c r="R220" t="e">
        <f ca="1" t="shared" si="57"/>
        <v>#VALUE!</v>
      </c>
      <c r="S220" t="e">
        <f ca="1" t="shared" si="58"/>
        <v>#VALUE!</v>
      </c>
      <c r="T220" t="e">
        <f ca="1" t="shared" si="59"/>
        <v>#VALUE!</v>
      </c>
      <c r="U220" t="e">
        <f ca="1" t="shared" si="60"/>
        <v>#VALUE!</v>
      </c>
      <c r="V220" t="e">
        <f ca="1" t="shared" si="61"/>
        <v>#VALUE!</v>
      </c>
      <c r="X220">
        <f>AVERAGE(B$6:B221)</f>
        <v>2.9768518518518516</v>
      </c>
      <c r="Y220">
        <f>AVERAGE(C$6:C221)</f>
        <v>3.7731481481481484</v>
      </c>
      <c r="Z220">
        <f>AVERAGE(D$6:D221)</f>
        <v>2.3333333333333335</v>
      </c>
      <c r="AA220">
        <f>AVERAGE(E$6:E221)</f>
        <v>2.2685185185185186</v>
      </c>
      <c r="AB220">
        <f>AVERAGE(F$6:F221)</f>
        <v>2.2916666666666665</v>
      </c>
      <c r="AC220">
        <f>AVERAGE(G$6:G221)</f>
        <v>1.9814814814814814</v>
      </c>
      <c r="AD220">
        <f>AVERAGE(H$6:H221)</f>
        <v>2.4953703703703702</v>
      </c>
      <c r="AE220">
        <f>AVERAGE(I$6:I221)</f>
        <v>0</v>
      </c>
      <c r="AF220">
        <f>AVERAGE(J$6:J221)</f>
        <v>0</v>
      </c>
      <c r="AG220">
        <f>AVERAGE(K$6:K221)</f>
        <v>18.12037037037037</v>
      </c>
      <c r="AI220" t="e">
        <f>AVERAGE(M$6:M221)</f>
        <v>#VALUE!</v>
      </c>
      <c r="AJ220" t="e">
        <f>AVERAGE(N$6:N221)</f>
        <v>#VALUE!</v>
      </c>
      <c r="AK220" t="e">
        <f>AVERAGE(O$6:O221)</f>
        <v>#VALUE!</v>
      </c>
      <c r="AL220" t="e">
        <f>AVERAGE(P$6:P221)</f>
        <v>#VALUE!</v>
      </c>
      <c r="AM220" t="e">
        <f>AVERAGE(Q$6:Q221)</f>
        <v>#VALUE!</v>
      </c>
      <c r="AN220" t="e">
        <f>AVERAGE(R$6:R221)</f>
        <v>#VALUE!</v>
      </c>
      <c r="AO220" t="e">
        <f>AVERAGE(S$6:S221)</f>
        <v>#VALUE!</v>
      </c>
      <c r="AP220" t="e">
        <f>AVERAGE(T$6:T221)</f>
        <v>#VALUE!</v>
      </c>
      <c r="AQ220" t="e">
        <f>AVERAGE(U$6:U221)</f>
        <v>#VALUE!</v>
      </c>
      <c r="AR220" t="e">
        <f>AVERAGE(V$6:V221)</f>
        <v>#VALUE!</v>
      </c>
      <c r="AT220" s="16">
        <f>STDEVP(B$6:B221)</f>
        <v>5.196546333178118</v>
      </c>
      <c r="AU220" s="16">
        <f>STDEVP(C$6:C221)</f>
        <v>6.541139136287681</v>
      </c>
      <c r="AV220" s="16">
        <f>STDEVP(D$6:D221)</f>
        <v>4.060879306349887</v>
      </c>
      <c r="AW220" s="16">
        <f>STDEVP(E$6:E221)</f>
        <v>4.126711724492574</v>
      </c>
      <c r="AX220" s="16">
        <f>STDEVP(F$6:F221)</f>
        <v>4.183645959987355</v>
      </c>
      <c r="AY220" s="16">
        <f>STDEVP(G$6:G221)</f>
        <v>3.4733948637157126</v>
      </c>
      <c r="AZ220" s="16">
        <f>STDEVP(H$6:H221)</f>
        <v>4.445136423754478</v>
      </c>
      <c r="BA220" s="16">
        <f>STDEVP(I$6:I221)</f>
        <v>0</v>
      </c>
      <c r="BB220" s="16">
        <f>STDEVP(J$6:J221)</f>
        <v>0</v>
      </c>
      <c r="BC220" s="16">
        <f>STDEVP(K$6:K221)</f>
        <v>30.796740325522126</v>
      </c>
      <c r="BE220" s="39">
        <f t="shared" si="62"/>
        <v>161</v>
      </c>
      <c r="BF220" s="39">
        <f t="shared" si="63"/>
        <v>9</v>
      </c>
      <c r="BG220" s="39">
        <f t="shared" si="64"/>
        <v>23</v>
      </c>
      <c r="BH220" s="39">
        <f t="shared" si="65"/>
        <v>10</v>
      </c>
      <c r="BI220" s="39">
        <f t="shared" si="66"/>
        <v>6</v>
      </c>
      <c r="BJ220" s="39">
        <f t="shared" si="67"/>
        <v>6</v>
      </c>
    </row>
    <row r="221" spans="2:62" ht="14.25">
      <c r="B221" s="3">
        <f>'原始数据表'!B221</f>
        <v>0</v>
      </c>
      <c r="C221" s="3">
        <f>'原始数据表'!C221</f>
        <v>0</v>
      </c>
      <c r="D221" s="3">
        <f>'原始数据表'!D221</f>
        <v>0</v>
      </c>
      <c r="E221" s="3">
        <f>'原始数据表'!E221</f>
        <v>0</v>
      </c>
      <c r="F221" s="3">
        <f>'原始数据表'!F221</f>
        <v>0</v>
      </c>
      <c r="G221" s="3">
        <f>'原始数据表'!G221</f>
        <v>0</v>
      </c>
      <c r="H221" s="3">
        <f>'原始数据表'!H221</f>
        <v>0</v>
      </c>
      <c r="I221" s="3">
        <f>'原始数据表'!I221</f>
        <v>0</v>
      </c>
      <c r="J221" s="3">
        <f>'原始数据表'!J221</f>
        <v>0</v>
      </c>
      <c r="K221" s="3">
        <f t="shared" si="51"/>
        <v>0</v>
      </c>
      <c r="L221">
        <v>216</v>
      </c>
      <c r="M221" t="e">
        <f ca="1" t="shared" si="52"/>
        <v>#VALUE!</v>
      </c>
      <c r="N221" t="e">
        <f ca="1" t="shared" si="53"/>
        <v>#VALUE!</v>
      </c>
      <c r="O221" t="e">
        <f ca="1" t="shared" si="54"/>
        <v>#VALUE!</v>
      </c>
      <c r="P221" t="e">
        <f ca="1" t="shared" si="55"/>
        <v>#VALUE!</v>
      </c>
      <c r="Q221" t="e">
        <f ca="1" t="shared" si="56"/>
        <v>#VALUE!</v>
      </c>
      <c r="R221" t="e">
        <f ca="1" t="shared" si="57"/>
        <v>#VALUE!</v>
      </c>
      <c r="S221" t="e">
        <f ca="1" t="shared" si="58"/>
        <v>#VALUE!</v>
      </c>
      <c r="T221" t="e">
        <f ca="1" t="shared" si="59"/>
        <v>#VALUE!</v>
      </c>
      <c r="U221" t="e">
        <f ca="1" t="shared" si="60"/>
        <v>#VALUE!</v>
      </c>
      <c r="V221" t="e">
        <f ca="1" t="shared" si="61"/>
        <v>#VALUE!</v>
      </c>
      <c r="X221">
        <f>AVERAGE(B$6:B222)</f>
        <v>2.9631336405529956</v>
      </c>
      <c r="Y221">
        <f>AVERAGE(C$6:C222)</f>
        <v>3.7557603686635943</v>
      </c>
      <c r="Z221">
        <f>AVERAGE(D$6:D222)</f>
        <v>2.3225806451612905</v>
      </c>
      <c r="AA221">
        <f>AVERAGE(E$6:E222)</f>
        <v>2.2580645161290325</v>
      </c>
      <c r="AB221">
        <f>AVERAGE(F$6:F222)</f>
        <v>2.28110599078341</v>
      </c>
      <c r="AC221">
        <f>AVERAGE(G$6:G222)</f>
        <v>1.9723502304147464</v>
      </c>
      <c r="AD221">
        <f>AVERAGE(H$6:H222)</f>
        <v>2.4838709677419355</v>
      </c>
      <c r="AE221">
        <f>AVERAGE(I$6:I222)</f>
        <v>0</v>
      </c>
      <c r="AF221">
        <f>AVERAGE(J$6:J222)</f>
        <v>0</v>
      </c>
      <c r="AG221">
        <f>AVERAGE(K$6:K222)</f>
        <v>18.036866359447004</v>
      </c>
      <c r="AI221" t="e">
        <f>AVERAGE(M$6:M222)</f>
        <v>#VALUE!</v>
      </c>
      <c r="AJ221" t="e">
        <f>AVERAGE(N$6:N222)</f>
        <v>#VALUE!</v>
      </c>
      <c r="AK221" t="e">
        <f>AVERAGE(O$6:O222)</f>
        <v>#VALUE!</v>
      </c>
      <c r="AL221" t="e">
        <f>AVERAGE(P$6:P222)</f>
        <v>#VALUE!</v>
      </c>
      <c r="AM221" t="e">
        <f>AVERAGE(Q$6:Q222)</f>
        <v>#VALUE!</v>
      </c>
      <c r="AN221" t="e">
        <f>AVERAGE(R$6:R222)</f>
        <v>#VALUE!</v>
      </c>
      <c r="AO221" t="e">
        <f>AVERAGE(S$6:S222)</f>
        <v>#VALUE!</v>
      </c>
      <c r="AP221" t="e">
        <f>AVERAGE(T$6:T222)</f>
        <v>#VALUE!</v>
      </c>
      <c r="AQ221" t="e">
        <f>AVERAGE(U$6:U222)</f>
        <v>#VALUE!</v>
      </c>
      <c r="AR221" t="e">
        <f>AVERAGE(V$6:V222)</f>
        <v>#VALUE!</v>
      </c>
      <c r="AT221" s="16">
        <f>STDEVP(B$6:B222)</f>
        <v>5.188477605012499</v>
      </c>
      <c r="AU221" s="16">
        <f>STDEVP(C$6:C222)</f>
        <v>6.531051425059395</v>
      </c>
      <c r="AV221" s="16">
        <f>STDEVP(D$6:D222)</f>
        <v>4.0545925232026265</v>
      </c>
      <c r="AW221" s="16">
        <f>STDEVP(E$6:E222)</f>
        <v>4.120057931618556</v>
      </c>
      <c r="AX221" s="16">
        <f>STDEVP(F$6:F222)</f>
        <v>4.176879821597156</v>
      </c>
      <c r="AY221" s="16">
        <f>STDEVP(G$6:G222)</f>
        <v>3.4679799970338836</v>
      </c>
      <c r="AZ221" s="16">
        <f>STDEVP(H$6:H222)</f>
        <v>4.4381014479857654</v>
      </c>
      <c r="BA221" s="16">
        <f>STDEVP(I$6:I222)</f>
        <v>0</v>
      </c>
      <c r="BB221" s="16">
        <f>STDEVP(J$6:J222)</f>
        <v>0</v>
      </c>
      <c r="BC221" s="16">
        <f>STDEVP(K$6:K222)</f>
        <v>30.750198011360848</v>
      </c>
      <c r="BE221" s="39">
        <f t="shared" si="62"/>
        <v>162</v>
      </c>
      <c r="BF221" s="39">
        <f t="shared" si="63"/>
        <v>9</v>
      </c>
      <c r="BG221" s="39">
        <f t="shared" si="64"/>
        <v>23</v>
      </c>
      <c r="BH221" s="39">
        <f t="shared" si="65"/>
        <v>10</v>
      </c>
      <c r="BI221" s="39">
        <f t="shared" si="66"/>
        <v>6</v>
      </c>
      <c r="BJ221" s="39">
        <f t="shared" si="67"/>
        <v>6</v>
      </c>
    </row>
    <row r="222" spans="2:62" ht="14.25">
      <c r="B222" s="3">
        <f>'原始数据表'!B222</f>
        <v>0</v>
      </c>
      <c r="C222" s="3">
        <f>'原始数据表'!C222</f>
        <v>0</v>
      </c>
      <c r="D222" s="3">
        <f>'原始数据表'!D222</f>
        <v>0</v>
      </c>
      <c r="E222" s="3">
        <f>'原始数据表'!E222</f>
        <v>0</v>
      </c>
      <c r="F222" s="3">
        <f>'原始数据表'!F222</f>
        <v>0</v>
      </c>
      <c r="G222" s="3">
        <f>'原始数据表'!G222</f>
        <v>0</v>
      </c>
      <c r="H222" s="3">
        <f>'原始数据表'!H222</f>
        <v>0</v>
      </c>
      <c r="I222" s="3">
        <f>'原始数据表'!I222</f>
        <v>0</v>
      </c>
      <c r="J222" s="3">
        <f>'原始数据表'!J222</f>
        <v>0</v>
      </c>
      <c r="K222" s="3">
        <f t="shared" si="51"/>
        <v>0</v>
      </c>
      <c r="L222">
        <v>217</v>
      </c>
      <c r="M222" t="e">
        <f ca="1" t="shared" si="52"/>
        <v>#VALUE!</v>
      </c>
      <c r="N222" t="e">
        <f ca="1" t="shared" si="53"/>
        <v>#VALUE!</v>
      </c>
      <c r="O222" t="e">
        <f ca="1" t="shared" si="54"/>
        <v>#VALUE!</v>
      </c>
      <c r="P222" t="e">
        <f ca="1" t="shared" si="55"/>
        <v>#VALUE!</v>
      </c>
      <c r="Q222" t="e">
        <f ca="1" t="shared" si="56"/>
        <v>#VALUE!</v>
      </c>
      <c r="R222" t="e">
        <f ca="1" t="shared" si="57"/>
        <v>#VALUE!</v>
      </c>
      <c r="S222" t="e">
        <f ca="1" t="shared" si="58"/>
        <v>#VALUE!</v>
      </c>
      <c r="T222" t="e">
        <f ca="1" t="shared" si="59"/>
        <v>#VALUE!</v>
      </c>
      <c r="U222" t="e">
        <f ca="1" t="shared" si="60"/>
        <v>#VALUE!</v>
      </c>
      <c r="V222" t="e">
        <f ca="1" t="shared" si="61"/>
        <v>#VALUE!</v>
      </c>
      <c r="X222">
        <f>AVERAGE(B$6:B223)</f>
        <v>2.94954128440367</v>
      </c>
      <c r="Y222">
        <f>AVERAGE(C$6:C223)</f>
        <v>3.738532110091743</v>
      </c>
      <c r="Z222">
        <f>AVERAGE(D$6:D223)</f>
        <v>2.311926605504587</v>
      </c>
      <c r="AA222">
        <f>AVERAGE(E$6:E223)</f>
        <v>2.2477064220183487</v>
      </c>
      <c r="AB222">
        <f>AVERAGE(F$6:F223)</f>
        <v>2.270642201834862</v>
      </c>
      <c r="AC222">
        <f>AVERAGE(G$6:G223)</f>
        <v>1.963302752293578</v>
      </c>
      <c r="AD222">
        <f>AVERAGE(H$6:H223)</f>
        <v>2.4724770642201834</v>
      </c>
      <c r="AE222">
        <f>AVERAGE(I$6:I223)</f>
        <v>0</v>
      </c>
      <c r="AF222">
        <f>AVERAGE(J$6:J223)</f>
        <v>0</v>
      </c>
      <c r="AG222">
        <f>AVERAGE(K$6:K223)</f>
        <v>17.954128440366972</v>
      </c>
      <c r="AI222" t="e">
        <f>AVERAGE(M$6:M223)</f>
        <v>#VALUE!</v>
      </c>
      <c r="AJ222" t="e">
        <f>AVERAGE(N$6:N223)</f>
        <v>#VALUE!</v>
      </c>
      <c r="AK222" t="e">
        <f>AVERAGE(O$6:O223)</f>
        <v>#VALUE!</v>
      </c>
      <c r="AL222" t="e">
        <f>AVERAGE(P$6:P223)</f>
        <v>#VALUE!</v>
      </c>
      <c r="AM222" t="e">
        <f>AVERAGE(Q$6:Q223)</f>
        <v>#VALUE!</v>
      </c>
      <c r="AN222" t="e">
        <f>AVERAGE(R$6:R223)</f>
        <v>#VALUE!</v>
      </c>
      <c r="AO222" t="e">
        <f>AVERAGE(S$6:S223)</f>
        <v>#VALUE!</v>
      </c>
      <c r="AP222" t="e">
        <f>AVERAGE(T$6:T223)</f>
        <v>#VALUE!</v>
      </c>
      <c r="AQ222" t="e">
        <f>AVERAGE(U$6:U223)</f>
        <v>#VALUE!</v>
      </c>
      <c r="AR222" t="e">
        <f>AVERAGE(V$6:V223)</f>
        <v>#VALUE!</v>
      </c>
      <c r="AT222" s="16">
        <f>STDEVP(B$6:B223)</f>
        <v>5.180434678606108</v>
      </c>
      <c r="AU222" s="16">
        <f>STDEVP(C$6:C223)</f>
        <v>6.520995143520119</v>
      </c>
      <c r="AV222" s="16">
        <f>STDEVP(D$6:D223)</f>
        <v>4.048325619918496</v>
      </c>
      <c r="AW222" s="16">
        <f>STDEVP(E$6:E223)</f>
        <v>4.11342836386361</v>
      </c>
      <c r="AX222" s="16">
        <f>STDEVP(F$6:F223)</f>
        <v>4.170138552959548</v>
      </c>
      <c r="AY222" s="16">
        <f>STDEVP(G$6:G223)</f>
        <v>3.4625827066056005</v>
      </c>
      <c r="AZ222" s="16">
        <f>STDEVP(H$6:H223)</f>
        <v>4.4310905642881515</v>
      </c>
      <c r="BA222" s="16">
        <f>STDEVP(I$6:I223)</f>
        <v>0</v>
      </c>
      <c r="BB222" s="16">
        <f>STDEVP(J$6:J223)</f>
        <v>0</v>
      </c>
      <c r="BC222" s="16">
        <f>STDEVP(K$6:K223)</f>
        <v>30.703789121901856</v>
      </c>
      <c r="BE222" s="39">
        <f t="shared" si="62"/>
        <v>163</v>
      </c>
      <c r="BF222" s="39">
        <f t="shared" si="63"/>
        <v>9</v>
      </c>
      <c r="BG222" s="39">
        <f t="shared" si="64"/>
        <v>23</v>
      </c>
      <c r="BH222" s="39">
        <f t="shared" si="65"/>
        <v>10</v>
      </c>
      <c r="BI222" s="39">
        <f t="shared" si="66"/>
        <v>6</v>
      </c>
      <c r="BJ222" s="39">
        <f t="shared" si="67"/>
        <v>6</v>
      </c>
    </row>
    <row r="223" spans="2:62" ht="14.25">
      <c r="B223" s="3">
        <f>'原始数据表'!B223</f>
        <v>0</v>
      </c>
      <c r="C223" s="3">
        <f>'原始数据表'!C223</f>
        <v>0</v>
      </c>
      <c r="D223" s="3">
        <f>'原始数据表'!D223</f>
        <v>0</v>
      </c>
      <c r="E223" s="3">
        <f>'原始数据表'!E223</f>
        <v>0</v>
      </c>
      <c r="F223" s="3">
        <f>'原始数据表'!F223</f>
        <v>0</v>
      </c>
      <c r="G223" s="3">
        <f>'原始数据表'!G223</f>
        <v>0</v>
      </c>
      <c r="H223" s="3">
        <f>'原始数据表'!H223</f>
        <v>0</v>
      </c>
      <c r="I223" s="3">
        <f>'原始数据表'!I223</f>
        <v>0</v>
      </c>
      <c r="J223" s="3">
        <f>'原始数据表'!J223</f>
        <v>0</v>
      </c>
      <c r="K223" s="3">
        <f t="shared" si="51"/>
        <v>0</v>
      </c>
      <c r="L223">
        <v>218</v>
      </c>
      <c r="M223" t="e">
        <f ca="1" t="shared" si="52"/>
        <v>#VALUE!</v>
      </c>
      <c r="N223" t="e">
        <f ca="1" t="shared" si="53"/>
        <v>#VALUE!</v>
      </c>
      <c r="O223" t="e">
        <f ca="1" t="shared" si="54"/>
        <v>#VALUE!</v>
      </c>
      <c r="P223" t="e">
        <f ca="1" t="shared" si="55"/>
        <v>#VALUE!</v>
      </c>
      <c r="Q223" t="e">
        <f ca="1" t="shared" si="56"/>
        <v>#VALUE!</v>
      </c>
      <c r="R223" t="e">
        <f ca="1" t="shared" si="57"/>
        <v>#VALUE!</v>
      </c>
      <c r="S223" t="e">
        <f ca="1" t="shared" si="58"/>
        <v>#VALUE!</v>
      </c>
      <c r="T223" t="e">
        <f ca="1" t="shared" si="59"/>
        <v>#VALUE!</v>
      </c>
      <c r="U223" t="e">
        <f ca="1" t="shared" si="60"/>
        <v>#VALUE!</v>
      </c>
      <c r="V223" t="e">
        <f ca="1" t="shared" si="61"/>
        <v>#VALUE!</v>
      </c>
      <c r="X223">
        <f>AVERAGE(B$6:B224)</f>
        <v>2.9360730593607305</v>
      </c>
      <c r="Y223">
        <f>AVERAGE(C$6:C224)</f>
        <v>3.721461187214612</v>
      </c>
      <c r="Z223">
        <f>AVERAGE(D$6:D224)</f>
        <v>2.3013698630136985</v>
      </c>
      <c r="AA223">
        <f>AVERAGE(E$6:E224)</f>
        <v>2.2374429223744294</v>
      </c>
      <c r="AB223">
        <f>AVERAGE(F$6:F224)</f>
        <v>2.26027397260274</v>
      </c>
      <c r="AC223">
        <f>AVERAGE(G$6:G224)</f>
        <v>1.9543378995433789</v>
      </c>
      <c r="AD223">
        <f>AVERAGE(H$6:H224)</f>
        <v>2.461187214611872</v>
      </c>
      <c r="AE223">
        <f>AVERAGE(I$6:I224)</f>
        <v>0</v>
      </c>
      <c r="AF223">
        <f>AVERAGE(J$6:J224)</f>
        <v>0</v>
      </c>
      <c r="AG223">
        <f>AVERAGE(K$6:K224)</f>
        <v>17.87214611872146</v>
      </c>
      <c r="AI223" t="e">
        <f>AVERAGE(M$6:M224)</f>
        <v>#VALUE!</v>
      </c>
      <c r="AJ223" t="e">
        <f>AVERAGE(N$6:N224)</f>
        <v>#VALUE!</v>
      </c>
      <c r="AK223" t="e">
        <f>AVERAGE(O$6:O224)</f>
        <v>#VALUE!</v>
      </c>
      <c r="AL223" t="e">
        <f>AVERAGE(P$6:P224)</f>
        <v>#VALUE!</v>
      </c>
      <c r="AM223" t="e">
        <f>AVERAGE(Q$6:Q224)</f>
        <v>#VALUE!</v>
      </c>
      <c r="AN223" t="e">
        <f>AVERAGE(R$6:R224)</f>
        <v>#VALUE!</v>
      </c>
      <c r="AO223" t="e">
        <f>AVERAGE(S$6:S224)</f>
        <v>#VALUE!</v>
      </c>
      <c r="AP223" t="e">
        <f>AVERAGE(T$6:T224)</f>
        <v>#VALUE!</v>
      </c>
      <c r="AQ223" t="e">
        <f>AVERAGE(U$6:U224)</f>
        <v>#VALUE!</v>
      </c>
      <c r="AR223" t="e">
        <f>AVERAGE(V$6:V224)</f>
        <v>#VALUE!</v>
      </c>
      <c r="AT223" s="16">
        <f>STDEVP(B$6:B224)</f>
        <v>5.172417637221535</v>
      </c>
      <c r="AU223" s="16">
        <f>STDEVP(C$6:C224)</f>
        <v>6.510970416495171</v>
      </c>
      <c r="AV223" s="16">
        <f>STDEVP(D$6:D224)</f>
        <v>4.04207866696819</v>
      </c>
      <c r="AW223" s="16">
        <f>STDEVP(E$6:E224)</f>
        <v>4.106823016376288</v>
      </c>
      <c r="AX223" s="16">
        <f>STDEVP(F$6:F224)</f>
        <v>4.16342214328596</v>
      </c>
      <c r="AY223" s="16">
        <f>STDEVP(G$6:G224)</f>
        <v>3.4572030417846835</v>
      </c>
      <c r="AZ223" s="16">
        <f>STDEVP(H$6:H224)</f>
        <v>4.4241038053974755</v>
      </c>
      <c r="BA223" s="16">
        <f>STDEVP(I$6:I224)</f>
        <v>0</v>
      </c>
      <c r="BB223" s="16">
        <f>STDEVP(J$6:J224)</f>
        <v>0</v>
      </c>
      <c r="BC223" s="16">
        <f>STDEVP(K$6:K224)</f>
        <v>30.65751452358846</v>
      </c>
      <c r="BE223" s="39">
        <f t="shared" si="62"/>
        <v>164</v>
      </c>
      <c r="BF223" s="39">
        <f t="shared" si="63"/>
        <v>9</v>
      </c>
      <c r="BG223" s="39">
        <f t="shared" si="64"/>
        <v>23</v>
      </c>
      <c r="BH223" s="39">
        <f t="shared" si="65"/>
        <v>10</v>
      </c>
      <c r="BI223" s="39">
        <f t="shared" si="66"/>
        <v>6</v>
      </c>
      <c r="BJ223" s="39">
        <f t="shared" si="67"/>
        <v>6</v>
      </c>
    </row>
    <row r="224" spans="2:62" ht="14.25">
      <c r="B224" s="3">
        <f>'原始数据表'!B224</f>
        <v>0</v>
      </c>
      <c r="C224" s="3">
        <f>'原始数据表'!C224</f>
        <v>0</v>
      </c>
      <c r="D224" s="3">
        <f>'原始数据表'!D224</f>
        <v>0</v>
      </c>
      <c r="E224" s="3">
        <f>'原始数据表'!E224</f>
        <v>0</v>
      </c>
      <c r="F224" s="3">
        <f>'原始数据表'!F224</f>
        <v>0</v>
      </c>
      <c r="G224" s="3">
        <f>'原始数据表'!G224</f>
        <v>0</v>
      </c>
      <c r="H224" s="3">
        <f>'原始数据表'!H224</f>
        <v>0</v>
      </c>
      <c r="I224" s="3">
        <f>'原始数据表'!I224</f>
        <v>0</v>
      </c>
      <c r="J224" s="3">
        <f>'原始数据表'!J224</f>
        <v>0</v>
      </c>
      <c r="K224" s="3">
        <f t="shared" si="51"/>
        <v>0</v>
      </c>
      <c r="L224">
        <v>219</v>
      </c>
      <c r="M224" t="e">
        <f ca="1" t="shared" si="52"/>
        <v>#VALUE!</v>
      </c>
      <c r="N224" t="e">
        <f ca="1" t="shared" si="53"/>
        <v>#VALUE!</v>
      </c>
      <c r="O224" t="e">
        <f ca="1" t="shared" si="54"/>
        <v>#VALUE!</v>
      </c>
      <c r="P224" t="e">
        <f ca="1" t="shared" si="55"/>
        <v>#VALUE!</v>
      </c>
      <c r="Q224" t="e">
        <f ca="1" t="shared" si="56"/>
        <v>#VALUE!</v>
      </c>
      <c r="R224" t="e">
        <f ca="1" t="shared" si="57"/>
        <v>#VALUE!</v>
      </c>
      <c r="S224" t="e">
        <f ca="1" t="shared" si="58"/>
        <v>#VALUE!</v>
      </c>
      <c r="T224" t="e">
        <f ca="1" t="shared" si="59"/>
        <v>#VALUE!</v>
      </c>
      <c r="U224" t="e">
        <f ca="1" t="shared" si="60"/>
        <v>#VALUE!</v>
      </c>
      <c r="V224" t="e">
        <f ca="1" t="shared" si="61"/>
        <v>#VALUE!</v>
      </c>
      <c r="X224">
        <f>AVERAGE(B$6:B225)</f>
        <v>2.922727272727273</v>
      </c>
      <c r="Y224">
        <f>AVERAGE(C$6:C225)</f>
        <v>3.7045454545454546</v>
      </c>
      <c r="Z224">
        <f>AVERAGE(D$6:D225)</f>
        <v>2.290909090909091</v>
      </c>
      <c r="AA224">
        <f>AVERAGE(E$6:E225)</f>
        <v>2.227272727272727</v>
      </c>
      <c r="AB224">
        <f>AVERAGE(F$6:F225)</f>
        <v>2.25</v>
      </c>
      <c r="AC224">
        <f>AVERAGE(G$6:G225)</f>
        <v>1.9454545454545455</v>
      </c>
      <c r="AD224">
        <f>AVERAGE(H$6:H225)</f>
        <v>2.45</v>
      </c>
      <c r="AE224">
        <f>AVERAGE(I$6:I225)</f>
        <v>0</v>
      </c>
      <c r="AF224">
        <f>AVERAGE(J$6:J225)</f>
        <v>0</v>
      </c>
      <c r="AG224">
        <f>AVERAGE(K$6:K225)</f>
        <v>17.79090909090909</v>
      </c>
      <c r="AI224" t="e">
        <f>AVERAGE(M$6:M225)</f>
        <v>#VALUE!</v>
      </c>
      <c r="AJ224" t="e">
        <f>AVERAGE(N$6:N225)</f>
        <v>#VALUE!</v>
      </c>
      <c r="AK224" t="e">
        <f>AVERAGE(O$6:O225)</f>
        <v>#VALUE!</v>
      </c>
      <c r="AL224" t="e">
        <f>AVERAGE(P$6:P225)</f>
        <v>#VALUE!</v>
      </c>
      <c r="AM224" t="e">
        <f>AVERAGE(Q$6:Q225)</f>
        <v>#VALUE!</v>
      </c>
      <c r="AN224" t="e">
        <f>AVERAGE(R$6:R225)</f>
        <v>#VALUE!</v>
      </c>
      <c r="AO224" t="e">
        <f>AVERAGE(S$6:S225)</f>
        <v>#VALUE!</v>
      </c>
      <c r="AP224" t="e">
        <f>AVERAGE(T$6:T225)</f>
        <v>#VALUE!</v>
      </c>
      <c r="AQ224" t="e">
        <f>AVERAGE(U$6:U225)</f>
        <v>#VALUE!</v>
      </c>
      <c r="AR224" t="e">
        <f>AVERAGE(V$6:V225)</f>
        <v>#VALUE!</v>
      </c>
      <c r="AT224" s="16">
        <f>STDEVP(B$6:B225)</f>
        <v>5.164426556055624</v>
      </c>
      <c r="AU224" s="16">
        <f>STDEVP(C$6:C225)</f>
        <v>6.500977358180095</v>
      </c>
      <c r="AV224" s="16">
        <f>STDEVP(D$6:D225)</f>
        <v>4.03585172839064</v>
      </c>
      <c r="AW224" s="16">
        <f>STDEVP(E$6:E225)</f>
        <v>4.100241879581542</v>
      </c>
      <c r="AX224" s="16">
        <f>STDEVP(F$6:F225)</f>
        <v>4.156730577137408</v>
      </c>
      <c r="AY224" s="16">
        <f>STDEVP(G$6:G225)</f>
        <v>3.451841046683675</v>
      </c>
      <c r="AZ224" s="16">
        <f>STDEVP(H$6:H225)</f>
        <v>4.417141198064237</v>
      </c>
      <c r="BA224" s="16">
        <f>STDEVP(I$6:I225)</f>
        <v>0</v>
      </c>
      <c r="BB224" s="16">
        <f>STDEVP(J$6:J225)</f>
        <v>0</v>
      </c>
      <c r="BC224" s="16">
        <f>STDEVP(K$6:K225)</f>
        <v>30.611375026152217</v>
      </c>
      <c r="BE224" s="39">
        <f t="shared" si="62"/>
        <v>165</v>
      </c>
      <c r="BF224" s="39">
        <f t="shared" si="63"/>
        <v>9</v>
      </c>
      <c r="BG224" s="39">
        <f t="shared" si="64"/>
        <v>23</v>
      </c>
      <c r="BH224" s="39">
        <f t="shared" si="65"/>
        <v>10</v>
      </c>
      <c r="BI224" s="39">
        <f t="shared" si="66"/>
        <v>6</v>
      </c>
      <c r="BJ224" s="39">
        <f t="shared" si="67"/>
        <v>6</v>
      </c>
    </row>
    <row r="225" spans="2:62" ht="14.25">
      <c r="B225" s="3">
        <f>'原始数据表'!B225</f>
        <v>0</v>
      </c>
      <c r="C225" s="3">
        <f>'原始数据表'!C225</f>
        <v>0</v>
      </c>
      <c r="D225" s="3">
        <f>'原始数据表'!D225</f>
        <v>0</v>
      </c>
      <c r="E225" s="3">
        <f>'原始数据表'!E225</f>
        <v>0</v>
      </c>
      <c r="F225" s="3">
        <f>'原始数据表'!F225</f>
        <v>0</v>
      </c>
      <c r="G225" s="3">
        <f>'原始数据表'!G225</f>
        <v>0</v>
      </c>
      <c r="H225" s="3">
        <f>'原始数据表'!H225</f>
        <v>0</v>
      </c>
      <c r="I225" s="3">
        <f>'原始数据表'!I225</f>
        <v>0</v>
      </c>
      <c r="J225" s="3">
        <f>'原始数据表'!J225</f>
        <v>0</v>
      </c>
      <c r="K225" s="3">
        <f t="shared" si="51"/>
        <v>0</v>
      </c>
      <c r="L225">
        <v>220</v>
      </c>
      <c r="M225" t="e">
        <f ca="1" t="shared" si="52"/>
        <v>#VALUE!</v>
      </c>
      <c r="N225" t="e">
        <f ca="1" t="shared" si="53"/>
        <v>#VALUE!</v>
      </c>
      <c r="O225" t="e">
        <f ca="1" t="shared" si="54"/>
        <v>#VALUE!</v>
      </c>
      <c r="P225" t="e">
        <f ca="1" t="shared" si="55"/>
        <v>#VALUE!</v>
      </c>
      <c r="Q225" t="e">
        <f ca="1" t="shared" si="56"/>
        <v>#VALUE!</v>
      </c>
      <c r="R225" t="e">
        <f ca="1" t="shared" si="57"/>
        <v>#VALUE!</v>
      </c>
      <c r="S225" t="e">
        <f ca="1" t="shared" si="58"/>
        <v>#VALUE!</v>
      </c>
      <c r="T225" t="e">
        <f ca="1" t="shared" si="59"/>
        <v>#VALUE!</v>
      </c>
      <c r="U225" t="e">
        <f ca="1" t="shared" si="60"/>
        <v>#VALUE!</v>
      </c>
      <c r="V225" t="e">
        <f ca="1" t="shared" si="61"/>
        <v>#VALUE!</v>
      </c>
      <c r="X225">
        <f>AVERAGE(B$6:B226)</f>
        <v>2.909502262443439</v>
      </c>
      <c r="Y225">
        <f>AVERAGE(C$6:C226)</f>
        <v>3.6877828054298645</v>
      </c>
      <c r="Z225">
        <f>AVERAGE(D$6:D226)</f>
        <v>2.2805429864253393</v>
      </c>
      <c r="AA225">
        <f>AVERAGE(E$6:E226)</f>
        <v>2.2171945701357467</v>
      </c>
      <c r="AB225">
        <f>AVERAGE(F$6:F226)</f>
        <v>2.239819004524887</v>
      </c>
      <c r="AC225">
        <f>AVERAGE(G$6:G226)</f>
        <v>1.9366515837104072</v>
      </c>
      <c r="AD225">
        <f>AVERAGE(H$6:H226)</f>
        <v>2.4389140271493215</v>
      </c>
      <c r="AE225">
        <f>AVERAGE(I$6:I226)</f>
        <v>0</v>
      </c>
      <c r="AF225">
        <f>AVERAGE(J$6:J226)</f>
        <v>0</v>
      </c>
      <c r="AG225">
        <f>AVERAGE(K$6:K226)</f>
        <v>17.710407239819006</v>
      </c>
      <c r="AI225" t="e">
        <f>AVERAGE(M$6:M226)</f>
        <v>#VALUE!</v>
      </c>
      <c r="AJ225" t="e">
        <f>AVERAGE(N$6:N226)</f>
        <v>#VALUE!</v>
      </c>
      <c r="AK225" t="e">
        <f>AVERAGE(O$6:O226)</f>
        <v>#VALUE!</v>
      </c>
      <c r="AL225" t="e">
        <f>AVERAGE(P$6:P226)</f>
        <v>#VALUE!</v>
      </c>
      <c r="AM225" t="e">
        <f>AVERAGE(Q$6:Q226)</f>
        <v>#VALUE!</v>
      </c>
      <c r="AN225" t="e">
        <f>AVERAGE(R$6:R226)</f>
        <v>#VALUE!</v>
      </c>
      <c r="AO225" t="e">
        <f>AVERAGE(S$6:S226)</f>
        <v>#VALUE!</v>
      </c>
      <c r="AP225" t="e">
        <f>AVERAGE(T$6:T226)</f>
        <v>#VALUE!</v>
      </c>
      <c r="AQ225" t="e">
        <f>AVERAGE(U$6:U226)</f>
        <v>#VALUE!</v>
      </c>
      <c r="AR225" t="e">
        <f>AVERAGE(V$6:V226)</f>
        <v>#VALUE!</v>
      </c>
      <c r="AT225" s="16">
        <f>STDEVP(B$6:B226)</f>
        <v>5.15646150255875</v>
      </c>
      <c r="AU225" s="16">
        <f>STDEVP(C$6:C226)</f>
        <v>6.491016072556283</v>
      </c>
      <c r="AV225" s="16">
        <f>STDEVP(D$6:D226)</f>
        <v>4.029644862046222</v>
      </c>
      <c r="AW225" s="16">
        <f>STDEVP(E$6:E226)</f>
        <v>4.0936849393861445</v>
      </c>
      <c r="AX225" s="16">
        <f>STDEVP(F$6:F226)</f>
        <v>4.150063834628816</v>
      </c>
      <c r="AY225" s="16">
        <f>STDEVP(G$6:G226)</f>
        <v>3.4464967603829355</v>
      </c>
      <c r="AZ225" s="16">
        <f>STDEVP(H$6:H226)</f>
        <v>4.410202763300475</v>
      </c>
      <c r="BA225" s="16">
        <f>STDEVP(I$6:I226)</f>
        <v>0</v>
      </c>
      <c r="BB225" s="16">
        <f>STDEVP(J$6:J226)</f>
        <v>0</v>
      </c>
      <c r="BC225" s="16">
        <f>STDEVP(K$6:K226)</f>
        <v>30.565371384762436</v>
      </c>
      <c r="BE225" s="39">
        <f t="shared" si="62"/>
        <v>166</v>
      </c>
      <c r="BF225" s="39">
        <f t="shared" si="63"/>
        <v>9</v>
      </c>
      <c r="BG225" s="39">
        <f t="shared" si="64"/>
        <v>23</v>
      </c>
      <c r="BH225" s="39">
        <f t="shared" si="65"/>
        <v>10</v>
      </c>
      <c r="BI225" s="39">
        <f t="shared" si="66"/>
        <v>6</v>
      </c>
      <c r="BJ225" s="39">
        <f t="shared" si="67"/>
        <v>6</v>
      </c>
    </row>
    <row r="226" spans="2:62" ht="14.25">
      <c r="B226" s="3">
        <f>'原始数据表'!B226</f>
        <v>0</v>
      </c>
      <c r="C226" s="3">
        <f>'原始数据表'!C226</f>
        <v>0</v>
      </c>
      <c r="D226" s="3">
        <f>'原始数据表'!D226</f>
        <v>0</v>
      </c>
      <c r="E226" s="3">
        <f>'原始数据表'!E226</f>
        <v>0</v>
      </c>
      <c r="F226" s="3">
        <f>'原始数据表'!F226</f>
        <v>0</v>
      </c>
      <c r="G226" s="3">
        <f>'原始数据表'!G226</f>
        <v>0</v>
      </c>
      <c r="H226" s="3">
        <f>'原始数据表'!H226</f>
        <v>0</v>
      </c>
      <c r="I226" s="3">
        <f>'原始数据表'!I226</f>
        <v>0</v>
      </c>
      <c r="J226" s="3">
        <f>'原始数据表'!J226</f>
        <v>0</v>
      </c>
      <c r="K226" s="3">
        <f t="shared" si="51"/>
        <v>0</v>
      </c>
      <c r="L226">
        <v>221</v>
      </c>
      <c r="M226" t="e">
        <f ca="1" t="shared" si="52"/>
        <v>#VALUE!</v>
      </c>
      <c r="N226" t="e">
        <f ca="1" t="shared" si="53"/>
        <v>#VALUE!</v>
      </c>
      <c r="O226" t="e">
        <f ca="1" t="shared" si="54"/>
        <v>#VALUE!</v>
      </c>
      <c r="P226" t="e">
        <f ca="1" t="shared" si="55"/>
        <v>#VALUE!</v>
      </c>
      <c r="Q226" t="e">
        <f ca="1" t="shared" si="56"/>
        <v>#VALUE!</v>
      </c>
      <c r="R226" t="e">
        <f ca="1" t="shared" si="57"/>
        <v>#VALUE!</v>
      </c>
      <c r="S226" t="e">
        <f ca="1" t="shared" si="58"/>
        <v>#VALUE!</v>
      </c>
      <c r="T226" t="e">
        <f ca="1" t="shared" si="59"/>
        <v>#VALUE!</v>
      </c>
      <c r="U226" t="e">
        <f ca="1" t="shared" si="60"/>
        <v>#VALUE!</v>
      </c>
      <c r="V226" t="e">
        <f ca="1" t="shared" si="61"/>
        <v>#VALUE!</v>
      </c>
      <c r="X226">
        <f>AVERAGE(B$6:B227)</f>
        <v>2.8963963963963963</v>
      </c>
      <c r="Y226">
        <f>AVERAGE(C$6:C227)</f>
        <v>3.671171171171171</v>
      </c>
      <c r="Z226">
        <f>AVERAGE(D$6:D227)</f>
        <v>2.27027027027027</v>
      </c>
      <c r="AA226">
        <f>AVERAGE(E$6:E227)</f>
        <v>2.2072072072072073</v>
      </c>
      <c r="AB226">
        <f>AVERAGE(F$6:F227)</f>
        <v>2.22972972972973</v>
      </c>
      <c r="AC226">
        <f>AVERAGE(G$6:G227)</f>
        <v>1.927927927927928</v>
      </c>
      <c r="AD226">
        <f>AVERAGE(H$6:H227)</f>
        <v>2.4279279279279278</v>
      </c>
      <c r="AE226">
        <f>AVERAGE(I$6:I227)</f>
        <v>0</v>
      </c>
      <c r="AF226">
        <f>AVERAGE(J$6:J227)</f>
        <v>0</v>
      </c>
      <c r="AG226">
        <f>AVERAGE(K$6:K227)</f>
        <v>17.63063063063063</v>
      </c>
      <c r="AI226" t="e">
        <f>AVERAGE(M$6:M227)</f>
        <v>#VALUE!</v>
      </c>
      <c r="AJ226" t="e">
        <f>AVERAGE(N$6:N227)</f>
        <v>#VALUE!</v>
      </c>
      <c r="AK226" t="e">
        <f>AVERAGE(O$6:O227)</f>
        <v>#VALUE!</v>
      </c>
      <c r="AL226" t="e">
        <f>AVERAGE(P$6:P227)</f>
        <v>#VALUE!</v>
      </c>
      <c r="AM226" t="e">
        <f>AVERAGE(Q$6:Q227)</f>
        <v>#VALUE!</v>
      </c>
      <c r="AN226" t="e">
        <f>AVERAGE(R$6:R227)</f>
        <v>#VALUE!</v>
      </c>
      <c r="AO226" t="e">
        <f>AVERAGE(S$6:S227)</f>
        <v>#VALUE!</v>
      </c>
      <c r="AP226" t="e">
        <f>AVERAGE(T$6:T227)</f>
        <v>#VALUE!</v>
      </c>
      <c r="AQ226" t="e">
        <f>AVERAGE(U$6:U227)</f>
        <v>#VALUE!</v>
      </c>
      <c r="AR226" t="e">
        <f>AVERAGE(V$6:V227)</f>
        <v>#VALUE!</v>
      </c>
      <c r="AT226" s="16">
        <f>STDEVP(B$6:B227)</f>
        <v>5.148522536741814</v>
      </c>
      <c r="AU226" s="16">
        <f>STDEVP(C$6:C227)</f>
        <v>6.481086653790681</v>
      </c>
      <c r="AV226" s="16">
        <f>STDEVP(D$6:D227)</f>
        <v>4.02345811986024</v>
      </c>
      <c r="AW226" s="16">
        <f>STDEVP(E$6:E227)</f>
        <v>4.0871521773759705</v>
      </c>
      <c r="AX226" s="16">
        <f>STDEVP(F$6:F227)</f>
        <v>4.143421891625209</v>
      </c>
      <c r="AY226" s="16">
        <f>STDEVP(G$6:G227)</f>
        <v>3.4411702171316785</v>
      </c>
      <c r="AZ226" s="16">
        <f>STDEVP(H$6:H227)</f>
        <v>4.403288516617028</v>
      </c>
      <c r="BA226" s="16">
        <f>STDEVP(I$6:I227)</f>
        <v>0</v>
      </c>
      <c r="BB226" s="16">
        <f>STDEVP(J$6:J227)</f>
        <v>0</v>
      </c>
      <c r="BC226" s="16">
        <f>STDEVP(K$6:K227)</f>
        <v>30.51950430209423</v>
      </c>
      <c r="BE226" s="39">
        <f t="shared" si="62"/>
        <v>167</v>
      </c>
      <c r="BF226" s="39">
        <f t="shared" si="63"/>
        <v>9</v>
      </c>
      <c r="BG226" s="39">
        <f t="shared" si="64"/>
        <v>23</v>
      </c>
      <c r="BH226" s="39">
        <f t="shared" si="65"/>
        <v>10</v>
      </c>
      <c r="BI226" s="39">
        <f t="shared" si="66"/>
        <v>6</v>
      </c>
      <c r="BJ226" s="39">
        <f t="shared" si="67"/>
        <v>6</v>
      </c>
    </row>
    <row r="227" spans="2:62" ht="14.25">
      <c r="B227" s="3">
        <f>'原始数据表'!B227</f>
        <v>0</v>
      </c>
      <c r="C227" s="3">
        <f>'原始数据表'!C227</f>
        <v>0</v>
      </c>
      <c r="D227" s="3">
        <f>'原始数据表'!D227</f>
        <v>0</v>
      </c>
      <c r="E227" s="3">
        <f>'原始数据表'!E227</f>
        <v>0</v>
      </c>
      <c r="F227" s="3">
        <f>'原始数据表'!F227</f>
        <v>0</v>
      </c>
      <c r="G227" s="3">
        <f>'原始数据表'!G227</f>
        <v>0</v>
      </c>
      <c r="H227" s="3">
        <f>'原始数据表'!H227</f>
        <v>0</v>
      </c>
      <c r="I227" s="3">
        <f>'原始数据表'!I227</f>
        <v>0</v>
      </c>
      <c r="J227" s="3">
        <f>'原始数据表'!J227</f>
        <v>0</v>
      </c>
      <c r="K227" s="3">
        <f t="shared" si="51"/>
        <v>0</v>
      </c>
      <c r="L227">
        <v>222</v>
      </c>
      <c r="M227" t="e">
        <f ca="1" t="shared" si="52"/>
        <v>#VALUE!</v>
      </c>
      <c r="N227" t="e">
        <f ca="1" t="shared" si="53"/>
        <v>#VALUE!</v>
      </c>
      <c r="O227" t="e">
        <f ca="1" t="shared" si="54"/>
        <v>#VALUE!</v>
      </c>
      <c r="P227" t="e">
        <f ca="1" t="shared" si="55"/>
        <v>#VALUE!</v>
      </c>
      <c r="Q227" t="e">
        <f ca="1" t="shared" si="56"/>
        <v>#VALUE!</v>
      </c>
      <c r="R227" t="e">
        <f ca="1" t="shared" si="57"/>
        <v>#VALUE!</v>
      </c>
      <c r="S227" t="e">
        <f ca="1" t="shared" si="58"/>
        <v>#VALUE!</v>
      </c>
      <c r="T227" t="e">
        <f ca="1" t="shared" si="59"/>
        <v>#VALUE!</v>
      </c>
      <c r="U227" t="e">
        <f ca="1" t="shared" si="60"/>
        <v>#VALUE!</v>
      </c>
      <c r="V227" t="e">
        <f ca="1" t="shared" si="61"/>
        <v>#VALUE!</v>
      </c>
      <c r="X227">
        <f>AVERAGE(B$6:B228)</f>
        <v>2.883408071748879</v>
      </c>
      <c r="Y227">
        <f>AVERAGE(C$6:C228)</f>
        <v>3.6547085201793723</v>
      </c>
      <c r="Z227">
        <f>AVERAGE(D$6:D228)</f>
        <v>2.2600896860986546</v>
      </c>
      <c r="AA227">
        <f>AVERAGE(E$6:E228)</f>
        <v>2.197309417040359</v>
      </c>
      <c r="AB227">
        <f>AVERAGE(F$6:F228)</f>
        <v>2.219730941704036</v>
      </c>
      <c r="AC227">
        <f>AVERAGE(G$6:G228)</f>
        <v>1.9192825112107623</v>
      </c>
      <c r="AD227">
        <f>AVERAGE(H$6:H228)</f>
        <v>2.4170403587443947</v>
      </c>
      <c r="AE227">
        <f>AVERAGE(I$6:I228)</f>
        <v>0</v>
      </c>
      <c r="AF227">
        <f>AVERAGE(J$6:J228)</f>
        <v>0</v>
      </c>
      <c r="AG227">
        <f>AVERAGE(K$6:K228)</f>
        <v>17.55156950672646</v>
      </c>
      <c r="AI227" t="e">
        <f>AVERAGE(M$6:M228)</f>
        <v>#VALUE!</v>
      </c>
      <c r="AJ227" t="e">
        <f>AVERAGE(N$6:N228)</f>
        <v>#VALUE!</v>
      </c>
      <c r="AK227" t="e">
        <f>AVERAGE(O$6:O228)</f>
        <v>#VALUE!</v>
      </c>
      <c r="AL227" t="e">
        <f>AVERAGE(P$6:P228)</f>
        <v>#VALUE!</v>
      </c>
      <c r="AM227" t="e">
        <f>AVERAGE(Q$6:Q228)</f>
        <v>#VALUE!</v>
      </c>
      <c r="AN227" t="e">
        <f>AVERAGE(R$6:R228)</f>
        <v>#VALUE!</v>
      </c>
      <c r="AO227" t="e">
        <f>AVERAGE(S$6:S228)</f>
        <v>#VALUE!</v>
      </c>
      <c r="AP227" t="e">
        <f>AVERAGE(T$6:T228)</f>
        <v>#VALUE!</v>
      </c>
      <c r="AQ227" t="e">
        <f>AVERAGE(U$6:U228)</f>
        <v>#VALUE!</v>
      </c>
      <c r="AR227" t="e">
        <f>AVERAGE(V$6:V228)</f>
        <v>#VALUE!</v>
      </c>
      <c r="AT227" s="16">
        <f>STDEVP(B$6:B228)</f>
        <v>5.140609711471467</v>
      </c>
      <c r="AU227" s="16">
        <f>STDEVP(C$6:C228)</f>
        <v>6.471189186620227</v>
      </c>
      <c r="AV227" s="16">
        <f>STDEVP(D$6:D228)</f>
        <v>4.0172915480570905</v>
      </c>
      <c r="AW227" s="16">
        <f>STDEVP(E$6:E228)</f>
        <v>4.080643571005491</v>
      </c>
      <c r="AX227" s="16">
        <f>STDEVP(F$6:F228)</f>
        <v>4.136804719930146</v>
      </c>
      <c r="AY227" s="16">
        <f>STDEVP(G$6:G228)</f>
        <v>3.4358614465412702</v>
      </c>
      <c r="AZ227" s="16">
        <f>STDEVP(H$6:H228)</f>
        <v>4.396398468251566</v>
      </c>
      <c r="BA227" s="16">
        <f>STDEVP(I$6:I228)</f>
        <v>0</v>
      </c>
      <c r="BB227" s="16">
        <f>STDEVP(J$6:J228)</f>
        <v>0</v>
      </c>
      <c r="BC227" s="16">
        <f>STDEVP(K$6:K228)</f>
        <v>30.47377443031831</v>
      </c>
      <c r="BE227" s="39">
        <f t="shared" si="62"/>
        <v>168</v>
      </c>
      <c r="BF227" s="39">
        <f t="shared" si="63"/>
        <v>9</v>
      </c>
      <c r="BG227" s="39">
        <f t="shared" si="64"/>
        <v>23</v>
      </c>
      <c r="BH227" s="39">
        <f t="shared" si="65"/>
        <v>10</v>
      </c>
      <c r="BI227" s="39">
        <f t="shared" si="66"/>
        <v>6</v>
      </c>
      <c r="BJ227" s="39">
        <f t="shared" si="67"/>
        <v>6</v>
      </c>
    </row>
    <row r="228" spans="2:62" ht="14.25">
      <c r="B228" s="3">
        <f>'原始数据表'!B228</f>
        <v>0</v>
      </c>
      <c r="C228" s="3">
        <f>'原始数据表'!C228</f>
        <v>0</v>
      </c>
      <c r="D228" s="3">
        <f>'原始数据表'!D228</f>
        <v>0</v>
      </c>
      <c r="E228" s="3">
        <f>'原始数据表'!E228</f>
        <v>0</v>
      </c>
      <c r="F228" s="3">
        <f>'原始数据表'!F228</f>
        <v>0</v>
      </c>
      <c r="G228" s="3">
        <f>'原始数据表'!G228</f>
        <v>0</v>
      </c>
      <c r="H228" s="3">
        <f>'原始数据表'!H228</f>
        <v>0</v>
      </c>
      <c r="I228" s="3">
        <f>'原始数据表'!I228</f>
        <v>0</v>
      </c>
      <c r="J228" s="3">
        <f>'原始数据表'!J228</f>
        <v>0</v>
      </c>
      <c r="K228" s="3">
        <f t="shared" si="51"/>
        <v>0</v>
      </c>
      <c r="L228">
        <v>223</v>
      </c>
      <c r="M228" t="e">
        <f ca="1" t="shared" si="52"/>
        <v>#VALUE!</v>
      </c>
      <c r="N228" t="e">
        <f ca="1" t="shared" si="53"/>
        <v>#VALUE!</v>
      </c>
      <c r="O228" t="e">
        <f ca="1" t="shared" si="54"/>
        <v>#VALUE!</v>
      </c>
      <c r="P228" t="e">
        <f ca="1" t="shared" si="55"/>
        <v>#VALUE!</v>
      </c>
      <c r="Q228" t="e">
        <f ca="1" t="shared" si="56"/>
        <v>#VALUE!</v>
      </c>
      <c r="R228" t="e">
        <f ca="1" t="shared" si="57"/>
        <v>#VALUE!</v>
      </c>
      <c r="S228" t="e">
        <f ca="1" t="shared" si="58"/>
        <v>#VALUE!</v>
      </c>
      <c r="T228" t="e">
        <f ca="1" t="shared" si="59"/>
        <v>#VALUE!</v>
      </c>
      <c r="U228" t="e">
        <f ca="1" t="shared" si="60"/>
        <v>#VALUE!</v>
      </c>
      <c r="V228" t="e">
        <f ca="1" t="shared" si="61"/>
        <v>#VALUE!</v>
      </c>
      <c r="X228">
        <f>AVERAGE(B$6:B229)</f>
        <v>2.8705357142857144</v>
      </c>
      <c r="Y228">
        <f>AVERAGE(C$6:C229)</f>
        <v>3.638392857142857</v>
      </c>
      <c r="Z228">
        <f>AVERAGE(D$6:D229)</f>
        <v>2.25</v>
      </c>
      <c r="AA228">
        <f>AVERAGE(E$6:E229)</f>
        <v>2.1875</v>
      </c>
      <c r="AB228">
        <f>AVERAGE(F$6:F229)</f>
        <v>2.2098214285714284</v>
      </c>
      <c r="AC228">
        <f>AVERAGE(G$6:G229)</f>
        <v>1.9107142857142858</v>
      </c>
      <c r="AD228">
        <f>AVERAGE(H$6:H229)</f>
        <v>2.40625</v>
      </c>
      <c r="AE228">
        <f>AVERAGE(I$6:I229)</f>
        <v>0</v>
      </c>
      <c r="AF228">
        <f>AVERAGE(J$6:J229)</f>
        <v>0</v>
      </c>
      <c r="AG228">
        <f>AVERAGE(K$6:K229)</f>
        <v>17.473214285714285</v>
      </c>
      <c r="AI228" t="e">
        <f>AVERAGE(M$6:M229)</f>
        <v>#VALUE!</v>
      </c>
      <c r="AJ228" t="e">
        <f>AVERAGE(N$6:N229)</f>
        <v>#VALUE!</v>
      </c>
      <c r="AK228" t="e">
        <f>AVERAGE(O$6:O229)</f>
        <v>#VALUE!</v>
      </c>
      <c r="AL228" t="e">
        <f>AVERAGE(P$6:P229)</f>
        <v>#VALUE!</v>
      </c>
      <c r="AM228" t="e">
        <f>AVERAGE(Q$6:Q229)</f>
        <v>#VALUE!</v>
      </c>
      <c r="AN228" t="e">
        <f>AVERAGE(R$6:R229)</f>
        <v>#VALUE!</v>
      </c>
      <c r="AO228" t="e">
        <f>AVERAGE(S$6:S229)</f>
        <v>#VALUE!</v>
      </c>
      <c r="AP228" t="e">
        <f>AVERAGE(T$6:T229)</f>
        <v>#VALUE!</v>
      </c>
      <c r="AQ228" t="e">
        <f>AVERAGE(U$6:U229)</f>
        <v>#VALUE!</v>
      </c>
      <c r="AR228" t="e">
        <f>AVERAGE(V$6:V229)</f>
        <v>#VALUE!</v>
      </c>
      <c r="AT228" s="16">
        <f>STDEVP(B$6:B229)</f>
        <v>5.132723072754036</v>
      </c>
      <c r="AU228" s="16">
        <f>STDEVP(C$6:C229)</f>
        <v>6.461323746721641</v>
      </c>
      <c r="AV228" s="16">
        <f>STDEVP(D$6:D229)</f>
        <v>4.011145187385482</v>
      </c>
      <c r="AW228" s="16">
        <f>STDEVP(E$6:E229)</f>
        <v>4.074159093779792</v>
      </c>
      <c r="AX228" s="16">
        <f>STDEVP(F$6:F229)</f>
        <v>4.130212287466689</v>
      </c>
      <c r="AY228" s="16">
        <f>STDEVP(G$6:G229)</f>
        <v>3.4305704737711196</v>
      </c>
      <c r="AZ228" s="16">
        <f>STDEVP(H$6:H229)</f>
        <v>4.389532623387792</v>
      </c>
      <c r="BA228" s="16">
        <f>STDEVP(I$6:I229)</f>
        <v>0</v>
      </c>
      <c r="BB228" s="16">
        <f>STDEVP(J$6:J229)</f>
        <v>0</v>
      </c>
      <c r="BC228" s="16">
        <f>STDEVP(K$6:K229)</f>
        <v>30.42818237301581</v>
      </c>
      <c r="BE228" s="39">
        <f t="shared" si="62"/>
        <v>169</v>
      </c>
      <c r="BF228" s="39">
        <f t="shared" si="63"/>
        <v>9</v>
      </c>
      <c r="BG228" s="39">
        <f t="shared" si="64"/>
        <v>23</v>
      </c>
      <c r="BH228" s="39">
        <f t="shared" si="65"/>
        <v>10</v>
      </c>
      <c r="BI228" s="39">
        <f t="shared" si="66"/>
        <v>6</v>
      </c>
      <c r="BJ228" s="39">
        <f t="shared" si="67"/>
        <v>6</v>
      </c>
    </row>
    <row r="229" spans="2:62" ht="14.25">
      <c r="B229" s="3">
        <f>'原始数据表'!B229</f>
        <v>0</v>
      </c>
      <c r="C229" s="3">
        <f>'原始数据表'!C229</f>
        <v>0</v>
      </c>
      <c r="D229" s="3">
        <f>'原始数据表'!D229</f>
        <v>0</v>
      </c>
      <c r="E229" s="3">
        <f>'原始数据表'!E229</f>
        <v>0</v>
      </c>
      <c r="F229" s="3">
        <f>'原始数据表'!F229</f>
        <v>0</v>
      </c>
      <c r="G229" s="3">
        <f>'原始数据表'!G229</f>
        <v>0</v>
      </c>
      <c r="H229" s="3">
        <f>'原始数据表'!H229</f>
        <v>0</v>
      </c>
      <c r="I229" s="3">
        <f>'原始数据表'!I229</f>
        <v>0</v>
      </c>
      <c r="J229" s="3">
        <f>'原始数据表'!J229</f>
        <v>0</v>
      </c>
      <c r="K229" s="3">
        <f t="shared" si="51"/>
        <v>0</v>
      </c>
      <c r="L229">
        <v>224</v>
      </c>
      <c r="M229" t="e">
        <f ca="1" t="shared" si="52"/>
        <v>#VALUE!</v>
      </c>
      <c r="N229" t="e">
        <f ca="1" t="shared" si="53"/>
        <v>#VALUE!</v>
      </c>
      <c r="O229" t="e">
        <f ca="1" t="shared" si="54"/>
        <v>#VALUE!</v>
      </c>
      <c r="P229" t="e">
        <f ca="1" t="shared" si="55"/>
        <v>#VALUE!</v>
      </c>
      <c r="Q229" t="e">
        <f ca="1" t="shared" si="56"/>
        <v>#VALUE!</v>
      </c>
      <c r="R229" t="e">
        <f ca="1" t="shared" si="57"/>
        <v>#VALUE!</v>
      </c>
      <c r="S229" t="e">
        <f ca="1" t="shared" si="58"/>
        <v>#VALUE!</v>
      </c>
      <c r="T229" t="e">
        <f ca="1" t="shared" si="59"/>
        <v>#VALUE!</v>
      </c>
      <c r="U229" t="e">
        <f ca="1" t="shared" si="60"/>
        <v>#VALUE!</v>
      </c>
      <c r="V229" t="e">
        <f ca="1" t="shared" si="61"/>
        <v>#VALUE!</v>
      </c>
      <c r="X229">
        <f>AVERAGE(B$6:B230)</f>
        <v>2.8577777777777778</v>
      </c>
      <c r="Y229">
        <f>AVERAGE(C$6:C230)</f>
        <v>3.6222222222222222</v>
      </c>
      <c r="Z229">
        <f>AVERAGE(D$6:D230)</f>
        <v>2.24</v>
      </c>
      <c r="AA229">
        <f>AVERAGE(E$6:E230)</f>
        <v>2.1777777777777776</v>
      </c>
      <c r="AB229">
        <f>AVERAGE(F$6:F230)</f>
        <v>2.2</v>
      </c>
      <c r="AC229">
        <f>AVERAGE(G$6:G230)</f>
        <v>1.9022222222222223</v>
      </c>
      <c r="AD229">
        <f>AVERAGE(H$6:H230)</f>
        <v>2.3955555555555557</v>
      </c>
      <c r="AE229">
        <f>AVERAGE(I$6:I230)</f>
        <v>0</v>
      </c>
      <c r="AF229">
        <f>AVERAGE(J$6:J230)</f>
        <v>0</v>
      </c>
      <c r="AG229">
        <f>AVERAGE(K$6:K230)</f>
        <v>17.395555555555557</v>
      </c>
      <c r="AI229" t="e">
        <f>AVERAGE(M$6:M230)</f>
        <v>#VALUE!</v>
      </c>
      <c r="AJ229" t="e">
        <f>AVERAGE(N$6:N230)</f>
        <v>#VALUE!</v>
      </c>
      <c r="AK229" t="e">
        <f>AVERAGE(O$6:O230)</f>
        <v>#VALUE!</v>
      </c>
      <c r="AL229" t="e">
        <f>AVERAGE(P$6:P230)</f>
        <v>#VALUE!</v>
      </c>
      <c r="AM229" t="e">
        <f>AVERAGE(Q$6:Q230)</f>
        <v>#VALUE!</v>
      </c>
      <c r="AN229" t="e">
        <f>AVERAGE(R$6:R230)</f>
        <v>#VALUE!</v>
      </c>
      <c r="AO229" t="e">
        <f>AVERAGE(S$6:S230)</f>
        <v>#VALUE!</v>
      </c>
      <c r="AP229" t="e">
        <f>AVERAGE(T$6:T230)</f>
        <v>#VALUE!</v>
      </c>
      <c r="AQ229" t="e">
        <f>AVERAGE(U$6:U230)</f>
        <v>#VALUE!</v>
      </c>
      <c r="AR229" t="e">
        <f>AVERAGE(V$6:V230)</f>
        <v>#VALUE!</v>
      </c>
      <c r="AT229" s="16">
        <f>STDEVP(B$6:B230)</f>
        <v>5.124862660008619</v>
      </c>
      <c r="AU229" s="16">
        <f>STDEVP(C$6:C230)</f>
        <v>6.451490401067162</v>
      </c>
      <c r="AV229" s="16">
        <f>STDEVP(D$6:D230)</f>
        <v>4.005019073335079</v>
      </c>
      <c r="AW229" s="16">
        <f>STDEVP(E$6:E230)</f>
        <v>4.067698715429422</v>
      </c>
      <c r="AX229" s="16">
        <f>STDEVP(F$6:F230)</f>
        <v>4.123644558451231</v>
      </c>
      <c r="AY229" s="16">
        <f>STDEVP(G$6:G230)</f>
        <v>3.425297319707453</v>
      </c>
      <c r="AZ229" s="16">
        <f>STDEVP(H$6:H230)</f>
        <v>4.382690982366151</v>
      </c>
      <c r="BA229" s="16">
        <f>STDEVP(I$6:I230)</f>
        <v>0</v>
      </c>
      <c r="BB229" s="16">
        <f>STDEVP(J$6:J230)</f>
        <v>0</v>
      </c>
      <c r="BC229" s="16">
        <f>STDEVP(K$6:K230)</f>
        <v>30.382728687021114</v>
      </c>
      <c r="BE229" s="39">
        <f t="shared" si="62"/>
        <v>170</v>
      </c>
      <c r="BF229" s="39">
        <f t="shared" si="63"/>
        <v>9</v>
      </c>
      <c r="BG229" s="39">
        <f t="shared" si="64"/>
        <v>23</v>
      </c>
      <c r="BH229" s="39">
        <f t="shared" si="65"/>
        <v>10</v>
      </c>
      <c r="BI229" s="39">
        <f t="shared" si="66"/>
        <v>6</v>
      </c>
      <c r="BJ229" s="39">
        <f t="shared" si="67"/>
        <v>6</v>
      </c>
    </row>
    <row r="230" spans="2:62" ht="14.25">
      <c r="B230" s="3">
        <f>'原始数据表'!B230</f>
        <v>0</v>
      </c>
      <c r="C230" s="3">
        <f>'原始数据表'!C230</f>
        <v>0</v>
      </c>
      <c r="D230" s="3">
        <f>'原始数据表'!D230</f>
        <v>0</v>
      </c>
      <c r="E230" s="3">
        <f>'原始数据表'!E230</f>
        <v>0</v>
      </c>
      <c r="F230" s="3">
        <f>'原始数据表'!F230</f>
        <v>0</v>
      </c>
      <c r="G230" s="3">
        <f>'原始数据表'!G230</f>
        <v>0</v>
      </c>
      <c r="H230" s="3">
        <f>'原始数据表'!H230</f>
        <v>0</v>
      </c>
      <c r="I230" s="3">
        <f>'原始数据表'!I230</f>
        <v>0</v>
      </c>
      <c r="J230" s="3">
        <f>'原始数据表'!J230</f>
        <v>0</v>
      </c>
      <c r="K230" s="3">
        <f t="shared" si="51"/>
        <v>0</v>
      </c>
      <c r="L230">
        <v>225</v>
      </c>
      <c r="M230" t="e">
        <f ca="1" t="shared" si="52"/>
        <v>#VALUE!</v>
      </c>
      <c r="N230" t="e">
        <f ca="1" t="shared" si="53"/>
        <v>#VALUE!</v>
      </c>
      <c r="O230" t="e">
        <f ca="1" t="shared" si="54"/>
        <v>#VALUE!</v>
      </c>
      <c r="P230" t="e">
        <f ca="1" t="shared" si="55"/>
        <v>#VALUE!</v>
      </c>
      <c r="Q230" t="e">
        <f ca="1" t="shared" si="56"/>
        <v>#VALUE!</v>
      </c>
      <c r="R230" t="e">
        <f ca="1" t="shared" si="57"/>
        <v>#VALUE!</v>
      </c>
      <c r="S230" t="e">
        <f ca="1" t="shared" si="58"/>
        <v>#VALUE!</v>
      </c>
      <c r="T230" t="e">
        <f ca="1" t="shared" si="59"/>
        <v>#VALUE!</v>
      </c>
      <c r="U230" t="e">
        <f ca="1" t="shared" si="60"/>
        <v>#VALUE!</v>
      </c>
      <c r="V230" t="e">
        <f ca="1" t="shared" si="61"/>
        <v>#VALUE!</v>
      </c>
      <c r="X230">
        <f>AVERAGE(B$6:B231)</f>
        <v>2.8451327433628317</v>
      </c>
      <c r="Y230">
        <f>AVERAGE(C$6:C231)</f>
        <v>3.606194690265487</v>
      </c>
      <c r="Z230">
        <f>AVERAGE(D$6:D231)</f>
        <v>2.230088495575221</v>
      </c>
      <c r="AA230">
        <f>AVERAGE(E$6:E231)</f>
        <v>2.168141592920354</v>
      </c>
      <c r="AB230">
        <f>AVERAGE(F$6:F231)</f>
        <v>2.190265486725664</v>
      </c>
      <c r="AC230">
        <f>AVERAGE(G$6:G231)</f>
        <v>1.8938053097345133</v>
      </c>
      <c r="AD230">
        <f>AVERAGE(H$6:H231)</f>
        <v>2.3849557522123894</v>
      </c>
      <c r="AE230">
        <f>AVERAGE(I$6:I231)</f>
        <v>0</v>
      </c>
      <c r="AF230">
        <f>AVERAGE(J$6:J231)</f>
        <v>0</v>
      </c>
      <c r="AG230">
        <f>AVERAGE(K$6:K231)</f>
        <v>17.31858407079646</v>
      </c>
      <c r="AI230" t="e">
        <f>AVERAGE(M$6:M231)</f>
        <v>#VALUE!</v>
      </c>
      <c r="AJ230" t="e">
        <f>AVERAGE(N$6:N231)</f>
        <v>#VALUE!</v>
      </c>
      <c r="AK230" t="e">
        <f>AVERAGE(O$6:O231)</f>
        <v>#VALUE!</v>
      </c>
      <c r="AL230" t="e">
        <f>AVERAGE(P$6:P231)</f>
        <v>#VALUE!</v>
      </c>
      <c r="AM230" t="e">
        <f>AVERAGE(Q$6:Q231)</f>
        <v>#VALUE!</v>
      </c>
      <c r="AN230" t="e">
        <f>AVERAGE(R$6:R231)</f>
        <v>#VALUE!</v>
      </c>
      <c r="AO230" t="e">
        <f>AVERAGE(S$6:S231)</f>
        <v>#VALUE!</v>
      </c>
      <c r="AP230" t="e">
        <f>AVERAGE(T$6:T231)</f>
        <v>#VALUE!</v>
      </c>
      <c r="AQ230" t="e">
        <f>AVERAGE(U$6:U231)</f>
        <v>#VALUE!</v>
      </c>
      <c r="AR230" t="e">
        <f>AVERAGE(V$6:V231)</f>
        <v>#VALUE!</v>
      </c>
      <c r="AT230" s="16">
        <f>STDEVP(B$6:B231)</f>
        <v>5.117028506329781</v>
      </c>
      <c r="AU230" s="16">
        <f>STDEVP(C$6:C231)</f>
        <v>6.441689208266804</v>
      </c>
      <c r="AV230" s="16">
        <f>STDEVP(D$6:D231)</f>
        <v>3.998913236344914</v>
      </c>
      <c r="AW230" s="16">
        <f>STDEVP(E$6:E231)</f>
        <v>4.061262402078388</v>
      </c>
      <c r="AX230" s="16">
        <f>STDEVP(F$6:F231)</f>
        <v>4.117101493560471</v>
      </c>
      <c r="AY230" s="16">
        <f>STDEVP(G$6:G231)</f>
        <v>3.420042001135268</v>
      </c>
      <c r="AZ230" s="16">
        <f>STDEVP(H$6:H231)</f>
        <v>4.375873540886407</v>
      </c>
      <c r="BA230" s="16">
        <f>STDEVP(I$6:I231)</f>
        <v>0</v>
      </c>
      <c r="BB230" s="16">
        <f>STDEVP(J$6:J231)</f>
        <v>0</v>
      </c>
      <c r="BC230" s="16">
        <f>STDEVP(K$6:K231)</f>
        <v>30.33741388419562</v>
      </c>
      <c r="BE230" s="39">
        <f t="shared" si="62"/>
        <v>171</v>
      </c>
      <c r="BF230" s="39">
        <f t="shared" si="63"/>
        <v>9</v>
      </c>
      <c r="BG230" s="39">
        <f t="shared" si="64"/>
        <v>23</v>
      </c>
      <c r="BH230" s="39">
        <f t="shared" si="65"/>
        <v>10</v>
      </c>
      <c r="BI230" s="39">
        <f t="shared" si="66"/>
        <v>6</v>
      </c>
      <c r="BJ230" s="39">
        <f t="shared" si="67"/>
        <v>6</v>
      </c>
    </row>
    <row r="231" spans="2:62" ht="14.25">
      <c r="B231" s="3">
        <f>'原始数据表'!B231</f>
        <v>0</v>
      </c>
      <c r="C231" s="3">
        <f>'原始数据表'!C231</f>
        <v>0</v>
      </c>
      <c r="D231" s="3">
        <f>'原始数据表'!D231</f>
        <v>0</v>
      </c>
      <c r="E231" s="3">
        <f>'原始数据表'!E231</f>
        <v>0</v>
      </c>
      <c r="F231" s="3">
        <f>'原始数据表'!F231</f>
        <v>0</v>
      </c>
      <c r="G231" s="3">
        <f>'原始数据表'!G231</f>
        <v>0</v>
      </c>
      <c r="H231" s="3">
        <f>'原始数据表'!H231</f>
        <v>0</v>
      </c>
      <c r="I231" s="3">
        <f>'原始数据表'!I231</f>
        <v>0</v>
      </c>
      <c r="J231" s="3">
        <f>'原始数据表'!J231</f>
        <v>0</v>
      </c>
      <c r="K231" s="3">
        <f t="shared" si="51"/>
        <v>0</v>
      </c>
      <c r="L231">
        <v>226</v>
      </c>
      <c r="M231" t="e">
        <f ca="1" t="shared" si="52"/>
        <v>#VALUE!</v>
      </c>
      <c r="N231" t="e">
        <f ca="1" t="shared" si="53"/>
        <v>#VALUE!</v>
      </c>
      <c r="O231" t="e">
        <f ca="1" t="shared" si="54"/>
        <v>#VALUE!</v>
      </c>
      <c r="P231" t="e">
        <f ca="1" t="shared" si="55"/>
        <v>#VALUE!</v>
      </c>
      <c r="Q231" t="e">
        <f ca="1" t="shared" si="56"/>
        <v>#VALUE!</v>
      </c>
      <c r="R231" t="e">
        <f ca="1" t="shared" si="57"/>
        <v>#VALUE!</v>
      </c>
      <c r="S231" t="e">
        <f ca="1" t="shared" si="58"/>
        <v>#VALUE!</v>
      </c>
      <c r="T231" t="e">
        <f ca="1" t="shared" si="59"/>
        <v>#VALUE!</v>
      </c>
      <c r="U231" t="e">
        <f ca="1" t="shared" si="60"/>
        <v>#VALUE!</v>
      </c>
      <c r="V231" t="e">
        <f ca="1" t="shared" si="61"/>
        <v>#VALUE!</v>
      </c>
      <c r="X231">
        <f>AVERAGE(B$6:B232)</f>
        <v>2.8325991189427313</v>
      </c>
      <c r="Y231">
        <f>AVERAGE(C$6:C232)</f>
        <v>3.590308370044053</v>
      </c>
      <c r="Z231">
        <f>AVERAGE(D$6:D232)</f>
        <v>2.2202643171806167</v>
      </c>
      <c r="AA231">
        <f>AVERAGE(E$6:E232)</f>
        <v>2.158590308370044</v>
      </c>
      <c r="AB231">
        <f>AVERAGE(F$6:F232)</f>
        <v>2.1806167400881056</v>
      </c>
      <c r="AC231">
        <f>AVERAGE(G$6:G232)</f>
        <v>1.8854625550660793</v>
      </c>
      <c r="AD231">
        <f>AVERAGE(H$6:H232)</f>
        <v>2.3744493392070485</v>
      </c>
      <c r="AE231">
        <f>AVERAGE(I$6:I232)</f>
        <v>0</v>
      </c>
      <c r="AF231">
        <f>AVERAGE(J$6:J232)</f>
        <v>0</v>
      </c>
      <c r="AG231">
        <f>AVERAGE(K$6:K232)</f>
        <v>17.24229074889868</v>
      </c>
      <c r="AI231" t="e">
        <f>AVERAGE(M$6:M232)</f>
        <v>#VALUE!</v>
      </c>
      <c r="AJ231" t="e">
        <f>AVERAGE(N$6:N232)</f>
        <v>#VALUE!</v>
      </c>
      <c r="AK231" t="e">
        <f>AVERAGE(O$6:O232)</f>
        <v>#VALUE!</v>
      </c>
      <c r="AL231" t="e">
        <f>AVERAGE(P$6:P232)</f>
        <v>#VALUE!</v>
      </c>
      <c r="AM231" t="e">
        <f>AVERAGE(Q$6:Q232)</f>
        <v>#VALUE!</v>
      </c>
      <c r="AN231" t="e">
        <f>AVERAGE(R$6:R232)</f>
        <v>#VALUE!</v>
      </c>
      <c r="AO231" t="e">
        <f>AVERAGE(S$6:S232)</f>
        <v>#VALUE!</v>
      </c>
      <c r="AP231" t="e">
        <f>AVERAGE(T$6:T232)</f>
        <v>#VALUE!</v>
      </c>
      <c r="AQ231" t="e">
        <f>AVERAGE(U$6:U232)</f>
        <v>#VALUE!</v>
      </c>
      <c r="AR231" t="e">
        <f>AVERAGE(V$6:V232)</f>
        <v>#VALUE!</v>
      </c>
      <c r="AT231" s="16">
        <f>STDEVP(B$6:B232)</f>
        <v>5.109220638740278</v>
      </c>
      <c r="AU231" s="16">
        <f>STDEVP(C$6:C232)</f>
        <v>6.431920218897678</v>
      </c>
      <c r="AV231" s="16">
        <f>STDEVP(D$6:D232)</f>
        <v>3.9928277020038982</v>
      </c>
      <c r="AW231" s="16">
        <f>STDEVP(E$6:E232)</f>
        <v>4.054850116405538</v>
      </c>
      <c r="AX231" s="16">
        <f>STDEVP(F$6:F232)</f>
        <v>4.110583050091817</v>
      </c>
      <c r="AY231" s="16">
        <f>STDEVP(G$6:G232)</f>
        <v>3.414804530903738</v>
      </c>
      <c r="AZ231" s="16">
        <f>STDEVP(H$6:H232)</f>
        <v>4.369080290202418</v>
      </c>
      <c r="BA231" s="16">
        <f>STDEVP(I$6:I232)</f>
        <v>0</v>
      </c>
      <c r="BB231" s="16">
        <f>STDEVP(J$6:J232)</f>
        <v>0</v>
      </c>
      <c r="BC231" s="16">
        <f>STDEVP(K$6:K232)</f>
        <v>30.292238433135218</v>
      </c>
      <c r="BE231" s="39">
        <f t="shared" si="62"/>
        <v>172</v>
      </c>
      <c r="BF231" s="39">
        <f t="shared" si="63"/>
        <v>9</v>
      </c>
      <c r="BG231" s="39">
        <f t="shared" si="64"/>
        <v>23</v>
      </c>
      <c r="BH231" s="39">
        <f t="shared" si="65"/>
        <v>10</v>
      </c>
      <c r="BI231" s="39">
        <f t="shared" si="66"/>
        <v>6</v>
      </c>
      <c r="BJ231" s="39">
        <f t="shared" si="67"/>
        <v>6</v>
      </c>
    </row>
    <row r="232" spans="2:62" ht="14.25">
      <c r="B232" s="3">
        <f>'原始数据表'!B232</f>
        <v>0</v>
      </c>
      <c r="C232" s="3">
        <f>'原始数据表'!C232</f>
        <v>0</v>
      </c>
      <c r="D232" s="3">
        <f>'原始数据表'!D232</f>
        <v>0</v>
      </c>
      <c r="E232" s="3">
        <f>'原始数据表'!E232</f>
        <v>0</v>
      </c>
      <c r="F232" s="3">
        <f>'原始数据表'!F232</f>
        <v>0</v>
      </c>
      <c r="G232" s="3">
        <f>'原始数据表'!G232</f>
        <v>0</v>
      </c>
      <c r="H232" s="3">
        <f>'原始数据表'!H232</f>
        <v>0</v>
      </c>
      <c r="I232" s="3">
        <f>'原始数据表'!I232</f>
        <v>0</v>
      </c>
      <c r="J232" s="3">
        <f>'原始数据表'!J232</f>
        <v>0</v>
      </c>
      <c r="K232" s="3">
        <f t="shared" si="51"/>
        <v>0</v>
      </c>
      <c r="L232">
        <v>227</v>
      </c>
      <c r="M232" t="e">
        <f ca="1" t="shared" si="52"/>
        <v>#VALUE!</v>
      </c>
      <c r="N232" t="e">
        <f ca="1" t="shared" si="53"/>
        <v>#VALUE!</v>
      </c>
      <c r="O232" t="e">
        <f ca="1" t="shared" si="54"/>
        <v>#VALUE!</v>
      </c>
      <c r="P232" t="e">
        <f ca="1" t="shared" si="55"/>
        <v>#VALUE!</v>
      </c>
      <c r="Q232" t="e">
        <f ca="1" t="shared" si="56"/>
        <v>#VALUE!</v>
      </c>
      <c r="R232" t="e">
        <f ca="1" t="shared" si="57"/>
        <v>#VALUE!</v>
      </c>
      <c r="S232" t="e">
        <f ca="1" t="shared" si="58"/>
        <v>#VALUE!</v>
      </c>
      <c r="T232" t="e">
        <f ca="1" t="shared" si="59"/>
        <v>#VALUE!</v>
      </c>
      <c r="U232" t="e">
        <f ca="1" t="shared" si="60"/>
        <v>#VALUE!</v>
      </c>
      <c r="V232" t="e">
        <f ca="1" t="shared" si="61"/>
        <v>#VALUE!</v>
      </c>
      <c r="X232">
        <f>AVERAGE(B$6:B233)</f>
        <v>2.8201754385964914</v>
      </c>
      <c r="Y232">
        <f>AVERAGE(C$6:C233)</f>
        <v>3.574561403508772</v>
      </c>
      <c r="Z232">
        <f>AVERAGE(D$6:D233)</f>
        <v>2.210526315789474</v>
      </c>
      <c r="AA232">
        <f>AVERAGE(E$6:E233)</f>
        <v>2.1491228070175437</v>
      </c>
      <c r="AB232">
        <f>AVERAGE(F$6:F233)</f>
        <v>2.1710526315789473</v>
      </c>
      <c r="AC232">
        <f>AVERAGE(G$6:G233)</f>
        <v>1.8771929824561404</v>
      </c>
      <c r="AD232">
        <f>AVERAGE(H$6:H233)</f>
        <v>2.3640350877192984</v>
      </c>
      <c r="AE232">
        <f>AVERAGE(I$6:I233)</f>
        <v>0</v>
      </c>
      <c r="AF232">
        <f>AVERAGE(J$6:J233)</f>
        <v>0</v>
      </c>
      <c r="AG232">
        <f>AVERAGE(K$6:K233)</f>
        <v>17.166666666666668</v>
      </c>
      <c r="AI232" t="e">
        <f>AVERAGE(M$6:M233)</f>
        <v>#VALUE!</v>
      </c>
      <c r="AJ232" t="e">
        <f>AVERAGE(N$6:N233)</f>
        <v>#VALUE!</v>
      </c>
      <c r="AK232" t="e">
        <f>AVERAGE(O$6:O233)</f>
        <v>#VALUE!</v>
      </c>
      <c r="AL232" t="e">
        <f>AVERAGE(P$6:P233)</f>
        <v>#VALUE!</v>
      </c>
      <c r="AM232" t="e">
        <f>AVERAGE(Q$6:Q233)</f>
        <v>#VALUE!</v>
      </c>
      <c r="AN232" t="e">
        <f>AVERAGE(R$6:R233)</f>
        <v>#VALUE!</v>
      </c>
      <c r="AO232" t="e">
        <f>AVERAGE(S$6:S233)</f>
        <v>#VALUE!</v>
      </c>
      <c r="AP232" t="e">
        <f>AVERAGE(T$6:T233)</f>
        <v>#VALUE!</v>
      </c>
      <c r="AQ232" t="e">
        <f>AVERAGE(U$6:U233)</f>
        <v>#VALUE!</v>
      </c>
      <c r="AR232" t="e">
        <f>AVERAGE(V$6:V233)</f>
        <v>#VALUE!</v>
      </c>
      <c r="AT232" s="16">
        <f>STDEVP(B$6:B233)</f>
        <v>5.10143907843421</v>
      </c>
      <c r="AU232" s="16">
        <f>STDEVP(C$6:C233)</f>
        <v>6.422183475820884</v>
      </c>
      <c r="AV232" s="16">
        <f>STDEVP(D$6:D233)</f>
        <v>3.9867624912437636</v>
      </c>
      <c r="AW232" s="16">
        <f>STDEVP(E$6:E233)</f>
        <v>4.048461817799644</v>
      </c>
      <c r="AX232" s="16">
        <f>STDEVP(F$6:F233)</f>
        <v>4.1040891821174865</v>
      </c>
      <c r="AY232" s="16">
        <f>STDEVP(G$6:G233)</f>
        <v>3.409584918085333</v>
      </c>
      <c r="AZ232" s="16">
        <f>STDEVP(H$6:H233)</f>
        <v>4.362311217309419</v>
      </c>
      <c r="BA232" s="16">
        <f>STDEVP(I$6:I233)</f>
        <v>0</v>
      </c>
      <c r="BB232" s="16">
        <f>STDEVP(J$6:J233)</f>
        <v>0</v>
      </c>
      <c r="BC232" s="16">
        <f>STDEVP(K$6:K233)</f>
        <v>30.24720276081412</v>
      </c>
      <c r="BE232" s="39">
        <f t="shared" si="62"/>
        <v>173</v>
      </c>
      <c r="BF232" s="39">
        <f t="shared" si="63"/>
        <v>9</v>
      </c>
      <c r="BG232" s="39">
        <f t="shared" si="64"/>
        <v>23</v>
      </c>
      <c r="BH232" s="39">
        <f t="shared" si="65"/>
        <v>10</v>
      </c>
      <c r="BI232" s="39">
        <f t="shared" si="66"/>
        <v>6</v>
      </c>
      <c r="BJ232" s="39">
        <f t="shared" si="67"/>
        <v>6</v>
      </c>
    </row>
    <row r="233" spans="2:62" ht="14.25">
      <c r="B233" s="3">
        <f>'原始数据表'!B233</f>
        <v>0</v>
      </c>
      <c r="C233" s="3">
        <f>'原始数据表'!C233</f>
        <v>0</v>
      </c>
      <c r="D233" s="3">
        <f>'原始数据表'!D233</f>
        <v>0</v>
      </c>
      <c r="E233" s="3">
        <f>'原始数据表'!E233</f>
        <v>0</v>
      </c>
      <c r="F233" s="3">
        <f>'原始数据表'!F233</f>
        <v>0</v>
      </c>
      <c r="G233" s="3">
        <f>'原始数据表'!G233</f>
        <v>0</v>
      </c>
      <c r="H233" s="3">
        <f>'原始数据表'!H233</f>
        <v>0</v>
      </c>
      <c r="I233" s="3">
        <f>'原始数据表'!I233</f>
        <v>0</v>
      </c>
      <c r="J233" s="3">
        <f>'原始数据表'!J233</f>
        <v>0</v>
      </c>
      <c r="K233" s="3">
        <f t="shared" si="51"/>
        <v>0</v>
      </c>
      <c r="L233">
        <v>228</v>
      </c>
      <c r="M233" t="e">
        <f ca="1" t="shared" si="52"/>
        <v>#VALUE!</v>
      </c>
      <c r="N233" t="e">
        <f ca="1" t="shared" si="53"/>
        <v>#VALUE!</v>
      </c>
      <c r="O233" t="e">
        <f ca="1" t="shared" si="54"/>
        <v>#VALUE!</v>
      </c>
      <c r="P233" t="e">
        <f ca="1" t="shared" si="55"/>
        <v>#VALUE!</v>
      </c>
      <c r="Q233" t="e">
        <f ca="1" t="shared" si="56"/>
        <v>#VALUE!</v>
      </c>
      <c r="R233" t="e">
        <f ca="1" t="shared" si="57"/>
        <v>#VALUE!</v>
      </c>
      <c r="S233" t="e">
        <f ca="1" t="shared" si="58"/>
        <v>#VALUE!</v>
      </c>
      <c r="T233" t="e">
        <f ca="1" t="shared" si="59"/>
        <v>#VALUE!</v>
      </c>
      <c r="U233" t="e">
        <f ca="1" t="shared" si="60"/>
        <v>#VALUE!</v>
      </c>
      <c r="V233" t="e">
        <f ca="1" t="shared" si="61"/>
        <v>#VALUE!</v>
      </c>
      <c r="X233">
        <f>AVERAGE(B$6:B234)</f>
        <v>2.8078602620087336</v>
      </c>
      <c r="Y233">
        <f>AVERAGE(C$6:C234)</f>
        <v>3.558951965065502</v>
      </c>
      <c r="Z233">
        <f>AVERAGE(D$6:D234)</f>
        <v>2.2008733624454146</v>
      </c>
      <c r="AA233">
        <f>AVERAGE(E$6:E234)</f>
        <v>2.1397379912663754</v>
      </c>
      <c r="AB233">
        <f>AVERAGE(F$6:F234)</f>
        <v>2.1615720524017465</v>
      </c>
      <c r="AC233">
        <f>AVERAGE(G$6:G234)</f>
        <v>1.8689956331877728</v>
      </c>
      <c r="AD233">
        <f>AVERAGE(H$6:H234)</f>
        <v>2.353711790393013</v>
      </c>
      <c r="AE233">
        <f>AVERAGE(I$6:I234)</f>
        <v>0</v>
      </c>
      <c r="AF233">
        <f>AVERAGE(J$6:J234)</f>
        <v>0</v>
      </c>
      <c r="AG233">
        <f>AVERAGE(K$6:K234)</f>
        <v>17.09170305676856</v>
      </c>
      <c r="AI233" t="e">
        <f>AVERAGE(M$6:M234)</f>
        <v>#VALUE!</v>
      </c>
      <c r="AJ233" t="e">
        <f>AVERAGE(N$6:N234)</f>
        <v>#VALUE!</v>
      </c>
      <c r="AK233" t="e">
        <f>AVERAGE(O$6:O234)</f>
        <v>#VALUE!</v>
      </c>
      <c r="AL233" t="e">
        <f>AVERAGE(P$6:P234)</f>
        <v>#VALUE!</v>
      </c>
      <c r="AM233" t="e">
        <f>AVERAGE(Q$6:Q234)</f>
        <v>#VALUE!</v>
      </c>
      <c r="AN233" t="e">
        <f>AVERAGE(R$6:R234)</f>
        <v>#VALUE!</v>
      </c>
      <c r="AO233" t="e">
        <f>AVERAGE(S$6:S234)</f>
        <v>#VALUE!</v>
      </c>
      <c r="AP233" t="e">
        <f>AVERAGE(T$6:T234)</f>
        <v>#VALUE!</v>
      </c>
      <c r="AQ233" t="e">
        <f>AVERAGE(U$6:U234)</f>
        <v>#VALUE!</v>
      </c>
      <c r="AR233" t="e">
        <f>AVERAGE(V$6:V234)</f>
        <v>#VALUE!</v>
      </c>
      <c r="AT233" s="16">
        <f>STDEVP(B$6:B234)</f>
        <v>5.093683841010979</v>
      </c>
      <c r="AU233" s="16">
        <f>STDEVP(C$6:C234)</f>
        <v>6.412479014486501</v>
      </c>
      <c r="AV233" s="16">
        <f>STDEVP(D$6:D234)</f>
        <v>3.980717620524714</v>
      </c>
      <c r="AW233" s="16">
        <f>STDEVP(E$6:E234)</f>
        <v>4.04209746250841</v>
      </c>
      <c r="AX233" s="16">
        <f>STDEVP(F$6:F234)</f>
        <v>4.0976198406325555</v>
      </c>
      <c r="AY233" s="16">
        <f>STDEVP(G$6:G234)</f>
        <v>3.404383168128912</v>
      </c>
      <c r="AZ233" s="16">
        <f>STDEVP(H$6:H234)</f>
        <v>4.355566305124122</v>
      </c>
      <c r="BA233" s="16">
        <f>STDEVP(I$6:I234)</f>
        <v>0</v>
      </c>
      <c r="BB233" s="16">
        <f>STDEVP(J$6:J234)</f>
        <v>0</v>
      </c>
      <c r="BC233" s="16">
        <f>STDEVP(K$6:K234)</f>
        <v>30.20230725416758</v>
      </c>
      <c r="BE233" s="39">
        <f t="shared" si="62"/>
        <v>174</v>
      </c>
      <c r="BF233" s="39">
        <f t="shared" si="63"/>
        <v>9</v>
      </c>
      <c r="BG233" s="39">
        <f t="shared" si="64"/>
        <v>23</v>
      </c>
      <c r="BH233" s="39">
        <f t="shared" si="65"/>
        <v>10</v>
      </c>
      <c r="BI233" s="39">
        <f t="shared" si="66"/>
        <v>6</v>
      </c>
      <c r="BJ233" s="39">
        <f t="shared" si="67"/>
        <v>6</v>
      </c>
    </row>
    <row r="234" spans="2:62" ht="14.25">
      <c r="B234" s="3">
        <f>'原始数据表'!B234</f>
        <v>0</v>
      </c>
      <c r="C234" s="3">
        <f>'原始数据表'!C234</f>
        <v>0</v>
      </c>
      <c r="D234" s="3">
        <f>'原始数据表'!D234</f>
        <v>0</v>
      </c>
      <c r="E234" s="3">
        <f>'原始数据表'!E234</f>
        <v>0</v>
      </c>
      <c r="F234" s="3">
        <f>'原始数据表'!F234</f>
        <v>0</v>
      </c>
      <c r="G234" s="3">
        <f>'原始数据表'!G234</f>
        <v>0</v>
      </c>
      <c r="H234" s="3">
        <f>'原始数据表'!H234</f>
        <v>0</v>
      </c>
      <c r="I234" s="3">
        <f>'原始数据表'!I234</f>
        <v>0</v>
      </c>
      <c r="J234" s="3">
        <f>'原始数据表'!J234</f>
        <v>0</v>
      </c>
      <c r="K234" s="3">
        <f t="shared" si="51"/>
        <v>0</v>
      </c>
      <c r="L234">
        <v>229</v>
      </c>
      <c r="M234" t="e">
        <f ca="1" t="shared" si="52"/>
        <v>#VALUE!</v>
      </c>
      <c r="N234" t="e">
        <f ca="1" t="shared" si="53"/>
        <v>#VALUE!</v>
      </c>
      <c r="O234" t="e">
        <f ca="1" t="shared" si="54"/>
        <v>#VALUE!</v>
      </c>
      <c r="P234" t="e">
        <f ca="1" t="shared" si="55"/>
        <v>#VALUE!</v>
      </c>
      <c r="Q234" t="e">
        <f ca="1" t="shared" si="56"/>
        <v>#VALUE!</v>
      </c>
      <c r="R234" t="e">
        <f ca="1" t="shared" si="57"/>
        <v>#VALUE!</v>
      </c>
      <c r="S234" t="e">
        <f ca="1" t="shared" si="58"/>
        <v>#VALUE!</v>
      </c>
      <c r="T234" t="e">
        <f ca="1" t="shared" si="59"/>
        <v>#VALUE!</v>
      </c>
      <c r="U234" t="e">
        <f ca="1" t="shared" si="60"/>
        <v>#VALUE!</v>
      </c>
      <c r="V234" t="e">
        <f ca="1" t="shared" si="61"/>
        <v>#VALUE!</v>
      </c>
      <c r="X234">
        <f>AVERAGE(B$6:B235)</f>
        <v>2.7956521739130435</v>
      </c>
      <c r="Y234">
        <f>AVERAGE(C$6:C235)</f>
        <v>3.5434782608695654</v>
      </c>
      <c r="Z234">
        <f>AVERAGE(D$6:D235)</f>
        <v>2.1913043478260867</v>
      </c>
      <c r="AA234">
        <f>AVERAGE(E$6:E235)</f>
        <v>2.130434782608696</v>
      </c>
      <c r="AB234">
        <f>AVERAGE(F$6:F235)</f>
        <v>2.152173913043478</v>
      </c>
      <c r="AC234">
        <f>AVERAGE(G$6:G235)</f>
        <v>1.8608695652173912</v>
      </c>
      <c r="AD234">
        <f>AVERAGE(H$6:H235)</f>
        <v>2.3434782608695652</v>
      </c>
      <c r="AE234">
        <f>AVERAGE(I$6:I235)</f>
        <v>0</v>
      </c>
      <c r="AF234">
        <f>AVERAGE(J$6:J235)</f>
        <v>0</v>
      </c>
      <c r="AG234">
        <f>AVERAGE(K$6:K235)</f>
        <v>17.017391304347825</v>
      </c>
      <c r="AI234" t="e">
        <f>AVERAGE(M$6:M235)</f>
        <v>#VALUE!</v>
      </c>
      <c r="AJ234" t="e">
        <f>AVERAGE(N$6:N235)</f>
        <v>#VALUE!</v>
      </c>
      <c r="AK234" t="e">
        <f>AVERAGE(O$6:O235)</f>
        <v>#VALUE!</v>
      </c>
      <c r="AL234" t="e">
        <f>AVERAGE(P$6:P235)</f>
        <v>#VALUE!</v>
      </c>
      <c r="AM234" t="e">
        <f>AVERAGE(Q$6:Q235)</f>
        <v>#VALUE!</v>
      </c>
      <c r="AN234" t="e">
        <f>AVERAGE(R$6:R235)</f>
        <v>#VALUE!</v>
      </c>
      <c r="AO234" t="e">
        <f>AVERAGE(S$6:S235)</f>
        <v>#VALUE!</v>
      </c>
      <c r="AP234" t="e">
        <f>AVERAGE(T$6:T235)</f>
        <v>#VALUE!</v>
      </c>
      <c r="AQ234" t="e">
        <f>AVERAGE(U$6:U235)</f>
        <v>#VALUE!</v>
      </c>
      <c r="AR234" t="e">
        <f>AVERAGE(V$6:V235)</f>
        <v>#VALUE!</v>
      </c>
      <c r="AT234" s="16">
        <f>STDEVP(B$6:B235)</f>
        <v>5.0859549367004275</v>
      </c>
      <c r="AU234" s="16">
        <f>STDEVP(C$6:C235)</f>
        <v>6.402806863227117</v>
      </c>
      <c r="AV234" s="16">
        <f>STDEVP(D$6:D235)</f>
        <v>3.9746931020141023</v>
      </c>
      <c r="AW234" s="16">
        <f>STDEVP(E$6:E235)</f>
        <v>4.035757003781667</v>
      </c>
      <c r="AX234" s="16">
        <f>STDEVP(F$6:F235)</f>
        <v>4.091174973697218</v>
      </c>
      <c r="AY234" s="16">
        <f>STDEVP(G$6:G235)</f>
        <v>3.399199283007024</v>
      </c>
      <c r="AZ234" s="16">
        <f>STDEVP(H$6:H235)</f>
        <v>4.348845532657916</v>
      </c>
      <c r="BA234" s="16">
        <f>STDEVP(I$6:I235)</f>
        <v>0</v>
      </c>
      <c r="BB234" s="16">
        <f>STDEVP(J$6:J235)</f>
        <v>0</v>
      </c>
      <c r="BC234" s="16">
        <f>STDEVP(K$6:K235)</f>
        <v>30.15755226161597</v>
      </c>
      <c r="BE234" s="39">
        <f t="shared" si="62"/>
        <v>175</v>
      </c>
      <c r="BF234" s="39">
        <f t="shared" si="63"/>
        <v>9</v>
      </c>
      <c r="BG234" s="39">
        <f t="shared" si="64"/>
        <v>23</v>
      </c>
      <c r="BH234" s="39">
        <f t="shared" si="65"/>
        <v>10</v>
      </c>
      <c r="BI234" s="39">
        <f t="shared" si="66"/>
        <v>6</v>
      </c>
      <c r="BJ234" s="39">
        <f t="shared" si="67"/>
        <v>6</v>
      </c>
    </row>
    <row r="235" spans="2:62" ht="14.25">
      <c r="B235" s="3">
        <f>'原始数据表'!B235</f>
        <v>0</v>
      </c>
      <c r="C235" s="3">
        <f>'原始数据表'!C235</f>
        <v>0</v>
      </c>
      <c r="D235" s="3">
        <f>'原始数据表'!D235</f>
        <v>0</v>
      </c>
      <c r="E235" s="3">
        <f>'原始数据表'!E235</f>
        <v>0</v>
      </c>
      <c r="F235" s="3">
        <f>'原始数据表'!F235</f>
        <v>0</v>
      </c>
      <c r="G235" s="3">
        <f>'原始数据表'!G235</f>
        <v>0</v>
      </c>
      <c r="H235" s="3">
        <f>'原始数据表'!H235</f>
        <v>0</v>
      </c>
      <c r="I235" s="3">
        <f>'原始数据表'!I235</f>
        <v>0</v>
      </c>
      <c r="J235" s="3">
        <f>'原始数据表'!J235</f>
        <v>0</v>
      </c>
      <c r="K235" s="3">
        <f t="shared" si="51"/>
        <v>0</v>
      </c>
      <c r="L235">
        <v>230</v>
      </c>
      <c r="M235" t="e">
        <f ca="1" t="shared" si="52"/>
        <v>#VALUE!</v>
      </c>
      <c r="N235" t="e">
        <f ca="1" t="shared" si="53"/>
        <v>#VALUE!</v>
      </c>
      <c r="O235" t="e">
        <f ca="1" t="shared" si="54"/>
        <v>#VALUE!</v>
      </c>
      <c r="P235" t="e">
        <f ca="1" t="shared" si="55"/>
        <v>#VALUE!</v>
      </c>
      <c r="Q235" t="e">
        <f ca="1" t="shared" si="56"/>
        <v>#VALUE!</v>
      </c>
      <c r="R235" t="e">
        <f ca="1" t="shared" si="57"/>
        <v>#VALUE!</v>
      </c>
      <c r="S235" t="e">
        <f ca="1" t="shared" si="58"/>
        <v>#VALUE!</v>
      </c>
      <c r="T235" t="e">
        <f ca="1" t="shared" si="59"/>
        <v>#VALUE!</v>
      </c>
      <c r="U235" t="e">
        <f ca="1" t="shared" si="60"/>
        <v>#VALUE!</v>
      </c>
      <c r="V235" t="e">
        <f ca="1" t="shared" si="61"/>
        <v>#VALUE!</v>
      </c>
      <c r="X235">
        <f>AVERAGE(B$6:B236)</f>
        <v>2.7835497835497836</v>
      </c>
      <c r="Y235">
        <f>AVERAGE(C$6:C236)</f>
        <v>3.5281385281385282</v>
      </c>
      <c r="Z235">
        <f>AVERAGE(D$6:D236)</f>
        <v>2.1818181818181817</v>
      </c>
      <c r="AA235">
        <f>AVERAGE(E$6:E236)</f>
        <v>2.121212121212121</v>
      </c>
      <c r="AB235">
        <f>AVERAGE(F$6:F236)</f>
        <v>2.142857142857143</v>
      </c>
      <c r="AC235">
        <f>AVERAGE(G$6:G236)</f>
        <v>1.852813852813853</v>
      </c>
      <c r="AD235">
        <f>AVERAGE(H$6:H236)</f>
        <v>2.3333333333333335</v>
      </c>
      <c r="AE235">
        <f>AVERAGE(I$6:I236)</f>
        <v>0</v>
      </c>
      <c r="AF235">
        <f>AVERAGE(J$6:J236)</f>
        <v>0</v>
      </c>
      <c r="AG235">
        <f>AVERAGE(K$6:K236)</f>
        <v>16.943722943722943</v>
      </c>
      <c r="AI235" t="e">
        <f>AVERAGE(M$6:M236)</f>
        <v>#VALUE!</v>
      </c>
      <c r="AJ235" t="e">
        <f>AVERAGE(N$6:N236)</f>
        <v>#VALUE!</v>
      </c>
      <c r="AK235" t="e">
        <f>AVERAGE(O$6:O236)</f>
        <v>#VALUE!</v>
      </c>
      <c r="AL235" t="e">
        <f>AVERAGE(P$6:P236)</f>
        <v>#VALUE!</v>
      </c>
      <c r="AM235" t="e">
        <f>AVERAGE(Q$6:Q236)</f>
        <v>#VALUE!</v>
      </c>
      <c r="AN235" t="e">
        <f>AVERAGE(R$6:R236)</f>
        <v>#VALUE!</v>
      </c>
      <c r="AO235" t="e">
        <f>AVERAGE(S$6:S236)</f>
        <v>#VALUE!</v>
      </c>
      <c r="AP235" t="e">
        <f>AVERAGE(T$6:T236)</f>
        <v>#VALUE!</v>
      </c>
      <c r="AQ235" t="e">
        <f>AVERAGE(U$6:U236)</f>
        <v>#VALUE!</v>
      </c>
      <c r="AR235" t="e">
        <f>AVERAGE(V$6:V236)</f>
        <v>#VALUE!</v>
      </c>
      <c r="AT235" s="16">
        <f>STDEVP(B$6:B236)</f>
        <v>5.078252370579517</v>
      </c>
      <c r="AU235" s="16">
        <f>STDEVP(C$6:C236)</f>
        <v>6.3931670435403785</v>
      </c>
      <c r="AV235" s="16">
        <f>STDEVP(D$6:D236)</f>
        <v>3.9686889437583934</v>
      </c>
      <c r="AW235" s="16">
        <f>STDEVP(E$6:E236)</f>
        <v>4.029440392008984</v>
      </c>
      <c r="AX235" s="16">
        <f>STDEVP(F$6:F236)</f>
        <v>4.084754526573463</v>
      </c>
      <c r="AY235" s="16">
        <f>STDEVP(G$6:G236)</f>
        <v>3.394033261357649</v>
      </c>
      <c r="AZ235" s="16">
        <f>STDEVP(H$6:H236)</f>
        <v>4.342148875183445</v>
      </c>
      <c r="BA235" s="16">
        <f>STDEVP(I$6:I236)</f>
        <v>0</v>
      </c>
      <c r="BB235" s="16">
        <f>STDEVP(J$6:J236)</f>
        <v>0</v>
      </c>
      <c r="BC235" s="16">
        <f>STDEVP(K$6:K236)</f>
        <v>30.112938094532463</v>
      </c>
      <c r="BE235" s="39">
        <f t="shared" si="62"/>
        <v>176</v>
      </c>
      <c r="BF235" s="39">
        <f t="shared" si="63"/>
        <v>9</v>
      </c>
      <c r="BG235" s="39">
        <f t="shared" si="64"/>
        <v>23</v>
      </c>
      <c r="BH235" s="39">
        <f t="shared" si="65"/>
        <v>10</v>
      </c>
      <c r="BI235" s="39">
        <f t="shared" si="66"/>
        <v>6</v>
      </c>
      <c r="BJ235" s="39">
        <f t="shared" si="67"/>
        <v>6</v>
      </c>
    </row>
    <row r="236" spans="2:62" ht="14.25">
      <c r="B236" s="3">
        <f>'原始数据表'!B236</f>
        <v>0</v>
      </c>
      <c r="C236" s="3">
        <f>'原始数据表'!C236</f>
        <v>0</v>
      </c>
      <c r="D236" s="3">
        <f>'原始数据表'!D236</f>
        <v>0</v>
      </c>
      <c r="E236" s="3">
        <f>'原始数据表'!E236</f>
        <v>0</v>
      </c>
      <c r="F236" s="3">
        <f>'原始数据表'!F236</f>
        <v>0</v>
      </c>
      <c r="G236" s="3">
        <f>'原始数据表'!G236</f>
        <v>0</v>
      </c>
      <c r="H236" s="3">
        <f>'原始数据表'!H236</f>
        <v>0</v>
      </c>
      <c r="I236" s="3">
        <f>'原始数据表'!I236</f>
        <v>0</v>
      </c>
      <c r="J236" s="3">
        <f>'原始数据表'!J236</f>
        <v>0</v>
      </c>
      <c r="K236" s="3">
        <f t="shared" si="51"/>
        <v>0</v>
      </c>
      <c r="L236">
        <v>231</v>
      </c>
      <c r="M236" t="e">
        <f ca="1" t="shared" si="52"/>
        <v>#VALUE!</v>
      </c>
      <c r="N236" t="e">
        <f ca="1" t="shared" si="53"/>
        <v>#VALUE!</v>
      </c>
      <c r="O236" t="e">
        <f ca="1" t="shared" si="54"/>
        <v>#VALUE!</v>
      </c>
      <c r="P236" t="e">
        <f ca="1" t="shared" si="55"/>
        <v>#VALUE!</v>
      </c>
      <c r="Q236" t="e">
        <f ca="1" t="shared" si="56"/>
        <v>#VALUE!</v>
      </c>
      <c r="R236" t="e">
        <f ca="1" t="shared" si="57"/>
        <v>#VALUE!</v>
      </c>
      <c r="S236" t="e">
        <f ca="1" t="shared" si="58"/>
        <v>#VALUE!</v>
      </c>
      <c r="T236" t="e">
        <f ca="1" t="shared" si="59"/>
        <v>#VALUE!</v>
      </c>
      <c r="U236" t="e">
        <f ca="1" t="shared" si="60"/>
        <v>#VALUE!</v>
      </c>
      <c r="V236" t="e">
        <f ca="1" t="shared" si="61"/>
        <v>#VALUE!</v>
      </c>
      <c r="X236">
        <f>AVERAGE(B$6:B237)</f>
        <v>2.771551724137931</v>
      </c>
      <c r="Y236">
        <f>AVERAGE(C$6:C237)</f>
        <v>3.5129310344827585</v>
      </c>
      <c r="Z236">
        <f>AVERAGE(D$6:D237)</f>
        <v>2.1724137931034484</v>
      </c>
      <c r="AA236">
        <f>AVERAGE(E$6:E237)</f>
        <v>2.1120689655172415</v>
      </c>
      <c r="AB236">
        <f>AVERAGE(F$6:F237)</f>
        <v>2.1336206896551726</v>
      </c>
      <c r="AC236">
        <f>AVERAGE(G$6:G237)</f>
        <v>1.8448275862068966</v>
      </c>
      <c r="AD236">
        <f>AVERAGE(H$6:H237)</f>
        <v>2.3232758620689653</v>
      </c>
      <c r="AE236">
        <f>AVERAGE(I$6:I237)</f>
        <v>0</v>
      </c>
      <c r="AF236">
        <f>AVERAGE(J$6:J237)</f>
        <v>0</v>
      </c>
      <c r="AG236">
        <f>AVERAGE(K$6:K237)</f>
        <v>16.870689655172413</v>
      </c>
      <c r="AI236" t="e">
        <f>AVERAGE(M$6:M237)</f>
        <v>#VALUE!</v>
      </c>
      <c r="AJ236" t="e">
        <f>AVERAGE(N$6:N237)</f>
        <v>#VALUE!</v>
      </c>
      <c r="AK236" t="e">
        <f>AVERAGE(O$6:O237)</f>
        <v>#VALUE!</v>
      </c>
      <c r="AL236" t="e">
        <f>AVERAGE(P$6:P237)</f>
        <v>#VALUE!</v>
      </c>
      <c r="AM236" t="e">
        <f>AVERAGE(Q$6:Q237)</f>
        <v>#VALUE!</v>
      </c>
      <c r="AN236" t="e">
        <f>AVERAGE(R$6:R237)</f>
        <v>#VALUE!</v>
      </c>
      <c r="AO236" t="e">
        <f>AVERAGE(S$6:S237)</f>
        <v>#VALUE!</v>
      </c>
      <c r="AP236" t="e">
        <f>AVERAGE(T$6:T237)</f>
        <v>#VALUE!</v>
      </c>
      <c r="AQ236" t="e">
        <f>AVERAGE(U$6:U237)</f>
        <v>#VALUE!</v>
      </c>
      <c r="AR236" t="e">
        <f>AVERAGE(V$6:V237)</f>
        <v>#VALUE!</v>
      </c>
      <c r="AT236" s="16">
        <f>STDEVP(B$6:B237)</f>
        <v>5.070576142780858</v>
      </c>
      <c r="AU236" s="16">
        <f>STDEVP(C$6:C237)</f>
        <v>6.383559570360975</v>
      </c>
      <c r="AV236" s="16">
        <f>STDEVP(D$6:D237)</f>
        <v>3.962705149848691</v>
      </c>
      <c r="AW236" s="16">
        <f>STDEVP(E$6:E237)</f>
        <v>4.023147574851917</v>
      </c>
      <c r="AX236" s="16">
        <f>STDEVP(F$6:F237)</f>
        <v>4.0783584418564285</v>
      </c>
      <c r="AY236" s="16">
        <f>STDEVP(G$6:G237)</f>
        <v>3.388885098620606</v>
      </c>
      <c r="AZ236" s="16">
        <f>STDEVP(H$6:H237)</f>
        <v>4.335476304394834</v>
      </c>
      <c r="BA236" s="16">
        <f>STDEVP(I$6:I237)</f>
        <v>0</v>
      </c>
      <c r="BB236" s="16">
        <f>STDEVP(J$6:J237)</f>
        <v>0</v>
      </c>
      <c r="BC236" s="16">
        <f>STDEVP(K$6:K237)</f>
        <v>30.068465028656654</v>
      </c>
      <c r="BE236" s="39">
        <f t="shared" si="62"/>
        <v>177</v>
      </c>
      <c r="BF236" s="39">
        <f t="shared" si="63"/>
        <v>9</v>
      </c>
      <c r="BG236" s="39">
        <f t="shared" si="64"/>
        <v>23</v>
      </c>
      <c r="BH236" s="39">
        <f t="shared" si="65"/>
        <v>10</v>
      </c>
      <c r="BI236" s="39">
        <f t="shared" si="66"/>
        <v>6</v>
      </c>
      <c r="BJ236" s="39">
        <f t="shared" si="67"/>
        <v>6</v>
      </c>
    </row>
    <row r="237" spans="2:62" ht="14.25">
      <c r="B237" s="3">
        <f>'原始数据表'!B237</f>
        <v>0</v>
      </c>
      <c r="C237" s="3">
        <f>'原始数据表'!C237</f>
        <v>0</v>
      </c>
      <c r="D237" s="3">
        <f>'原始数据表'!D237</f>
        <v>0</v>
      </c>
      <c r="E237" s="3">
        <f>'原始数据表'!E237</f>
        <v>0</v>
      </c>
      <c r="F237" s="3">
        <f>'原始数据表'!F237</f>
        <v>0</v>
      </c>
      <c r="G237" s="3">
        <f>'原始数据表'!G237</f>
        <v>0</v>
      </c>
      <c r="H237" s="3">
        <f>'原始数据表'!H237</f>
        <v>0</v>
      </c>
      <c r="I237" s="3">
        <f>'原始数据表'!I237</f>
        <v>0</v>
      </c>
      <c r="J237" s="3">
        <f>'原始数据表'!J237</f>
        <v>0</v>
      </c>
      <c r="K237" s="3">
        <f t="shared" si="51"/>
        <v>0</v>
      </c>
      <c r="L237">
        <v>232</v>
      </c>
      <c r="M237" t="e">
        <f ca="1" t="shared" si="52"/>
        <v>#VALUE!</v>
      </c>
      <c r="N237" t="e">
        <f ca="1" t="shared" si="53"/>
        <v>#VALUE!</v>
      </c>
      <c r="O237" t="e">
        <f ca="1" t="shared" si="54"/>
        <v>#VALUE!</v>
      </c>
      <c r="P237" t="e">
        <f ca="1" t="shared" si="55"/>
        <v>#VALUE!</v>
      </c>
      <c r="Q237" t="e">
        <f ca="1" t="shared" si="56"/>
        <v>#VALUE!</v>
      </c>
      <c r="R237" t="e">
        <f ca="1" t="shared" si="57"/>
        <v>#VALUE!</v>
      </c>
      <c r="S237" t="e">
        <f ca="1" t="shared" si="58"/>
        <v>#VALUE!</v>
      </c>
      <c r="T237" t="e">
        <f ca="1" t="shared" si="59"/>
        <v>#VALUE!</v>
      </c>
      <c r="U237" t="e">
        <f ca="1" t="shared" si="60"/>
        <v>#VALUE!</v>
      </c>
      <c r="V237" t="e">
        <f ca="1" t="shared" si="61"/>
        <v>#VALUE!</v>
      </c>
      <c r="X237">
        <f>AVERAGE(B$6:B238)</f>
        <v>2.759656652360515</v>
      </c>
      <c r="Y237">
        <f>AVERAGE(C$6:C238)</f>
        <v>3.4978540772532187</v>
      </c>
      <c r="Z237">
        <f>AVERAGE(D$6:D238)</f>
        <v>2.163090128755365</v>
      </c>
      <c r="AA237">
        <f>AVERAGE(E$6:E238)</f>
        <v>2.1030042918454934</v>
      </c>
      <c r="AB237">
        <f>AVERAGE(F$6:F238)</f>
        <v>2.124463519313305</v>
      </c>
      <c r="AC237">
        <f>AVERAGE(G$6:G238)</f>
        <v>1.8369098712446352</v>
      </c>
      <c r="AD237">
        <f>AVERAGE(H$6:H238)</f>
        <v>2.313304721030043</v>
      </c>
      <c r="AE237">
        <f>AVERAGE(I$6:I238)</f>
        <v>0</v>
      </c>
      <c r="AF237">
        <f>AVERAGE(J$6:J238)</f>
        <v>0</v>
      </c>
      <c r="AG237">
        <f>AVERAGE(K$6:K238)</f>
        <v>16.798283261802574</v>
      </c>
      <c r="AI237" t="e">
        <f>AVERAGE(M$6:M238)</f>
        <v>#VALUE!</v>
      </c>
      <c r="AJ237" t="e">
        <f>AVERAGE(N$6:N238)</f>
        <v>#VALUE!</v>
      </c>
      <c r="AK237" t="e">
        <f>AVERAGE(O$6:O238)</f>
        <v>#VALUE!</v>
      </c>
      <c r="AL237" t="e">
        <f>AVERAGE(P$6:P238)</f>
        <v>#VALUE!</v>
      </c>
      <c r="AM237" t="e">
        <f>AVERAGE(Q$6:Q238)</f>
        <v>#VALUE!</v>
      </c>
      <c r="AN237" t="e">
        <f>AVERAGE(R$6:R238)</f>
        <v>#VALUE!</v>
      </c>
      <c r="AO237" t="e">
        <f>AVERAGE(S$6:S238)</f>
        <v>#VALUE!</v>
      </c>
      <c r="AP237" t="e">
        <f>AVERAGE(T$6:T238)</f>
        <v>#VALUE!</v>
      </c>
      <c r="AQ237" t="e">
        <f>AVERAGE(U$6:U238)</f>
        <v>#VALUE!</v>
      </c>
      <c r="AR237" t="e">
        <f>AVERAGE(V$6:V238)</f>
        <v>#VALUE!</v>
      </c>
      <c r="AT237" s="16">
        <f>STDEVP(B$6:B238)</f>
        <v>5.062926248693434</v>
      </c>
      <c r="AU237" s="16">
        <f>STDEVP(C$6:C238)</f>
        <v>6.373984452322507</v>
      </c>
      <c r="AV237" s="16">
        <f>STDEVP(D$6:D238)</f>
        <v>3.9567417205800726</v>
      </c>
      <c r="AW237" s="16">
        <f>STDEVP(E$6:E238)</f>
        <v>4.016878497371128</v>
      </c>
      <c r="AX237" s="16">
        <f>STDEVP(F$6:F238)</f>
        <v>4.071986659600605</v>
      </c>
      <c r="AY237" s="16">
        <f>STDEVP(G$6:G238)</f>
        <v>3.3837547871688285</v>
      </c>
      <c r="AZ237" s="16">
        <f>STDEVP(H$6:H238)</f>
        <v>4.328827788561809</v>
      </c>
      <c r="BA237" s="16">
        <f>STDEVP(I$6:I238)</f>
        <v>0</v>
      </c>
      <c r="BB237" s="16">
        <f>STDEVP(J$6:J238)</f>
        <v>0</v>
      </c>
      <c r="BC237" s="16">
        <f>STDEVP(K$6:K238)</f>
        <v>30.02413330545608</v>
      </c>
      <c r="BE237" s="39">
        <f t="shared" si="62"/>
        <v>178</v>
      </c>
      <c r="BF237" s="39">
        <f t="shared" si="63"/>
        <v>9</v>
      </c>
      <c r="BG237" s="39">
        <f t="shared" si="64"/>
        <v>23</v>
      </c>
      <c r="BH237" s="39">
        <f t="shared" si="65"/>
        <v>10</v>
      </c>
      <c r="BI237" s="39">
        <f t="shared" si="66"/>
        <v>6</v>
      </c>
      <c r="BJ237" s="39">
        <f t="shared" si="67"/>
        <v>6</v>
      </c>
    </row>
    <row r="238" spans="2:62" ht="14.25">
      <c r="B238" s="3">
        <f>'原始数据表'!B238</f>
        <v>0</v>
      </c>
      <c r="C238" s="3">
        <f>'原始数据表'!C238</f>
        <v>0</v>
      </c>
      <c r="D238" s="3">
        <f>'原始数据表'!D238</f>
        <v>0</v>
      </c>
      <c r="E238" s="3">
        <f>'原始数据表'!E238</f>
        <v>0</v>
      </c>
      <c r="F238" s="3">
        <f>'原始数据表'!F238</f>
        <v>0</v>
      </c>
      <c r="G238" s="3">
        <f>'原始数据表'!G238</f>
        <v>0</v>
      </c>
      <c r="H238" s="3">
        <f>'原始数据表'!H238</f>
        <v>0</v>
      </c>
      <c r="I238" s="3">
        <f>'原始数据表'!I238</f>
        <v>0</v>
      </c>
      <c r="J238" s="3">
        <f>'原始数据表'!J238</f>
        <v>0</v>
      </c>
      <c r="K238" s="3">
        <f t="shared" si="51"/>
        <v>0</v>
      </c>
      <c r="L238">
        <v>233</v>
      </c>
      <c r="M238" t="e">
        <f ca="1" t="shared" si="52"/>
        <v>#VALUE!</v>
      </c>
      <c r="N238" t="e">
        <f ca="1" t="shared" si="53"/>
        <v>#VALUE!</v>
      </c>
      <c r="O238" t="e">
        <f ca="1" t="shared" si="54"/>
        <v>#VALUE!</v>
      </c>
      <c r="P238" t="e">
        <f ca="1" t="shared" si="55"/>
        <v>#VALUE!</v>
      </c>
      <c r="Q238" t="e">
        <f ca="1" t="shared" si="56"/>
        <v>#VALUE!</v>
      </c>
      <c r="R238" t="e">
        <f ca="1" t="shared" si="57"/>
        <v>#VALUE!</v>
      </c>
      <c r="S238" t="e">
        <f ca="1" t="shared" si="58"/>
        <v>#VALUE!</v>
      </c>
      <c r="T238" t="e">
        <f ca="1" t="shared" si="59"/>
        <v>#VALUE!</v>
      </c>
      <c r="U238" t="e">
        <f ca="1" t="shared" si="60"/>
        <v>#VALUE!</v>
      </c>
      <c r="V238" t="e">
        <f ca="1" t="shared" si="61"/>
        <v>#VALUE!</v>
      </c>
      <c r="X238">
        <f>AVERAGE(B$6:B239)</f>
        <v>2.747863247863248</v>
      </c>
      <c r="Y238">
        <f>AVERAGE(C$6:C239)</f>
        <v>3.482905982905983</v>
      </c>
      <c r="Z238">
        <f>AVERAGE(D$6:D239)</f>
        <v>2.1538461538461537</v>
      </c>
      <c r="AA238">
        <f>AVERAGE(E$6:E239)</f>
        <v>2.094017094017094</v>
      </c>
      <c r="AB238">
        <f>AVERAGE(F$6:F239)</f>
        <v>2.1153846153846154</v>
      </c>
      <c r="AC238">
        <f>AVERAGE(G$6:G239)</f>
        <v>1.829059829059829</v>
      </c>
      <c r="AD238">
        <f>AVERAGE(H$6:H239)</f>
        <v>2.3034188034188032</v>
      </c>
      <c r="AE238">
        <f>AVERAGE(I$6:I239)</f>
        <v>0</v>
      </c>
      <c r="AF238">
        <f>AVERAGE(J$6:J239)</f>
        <v>0</v>
      </c>
      <c r="AG238">
        <f>AVERAGE(K$6:K239)</f>
        <v>16.726495726495727</v>
      </c>
      <c r="AI238" t="e">
        <f>AVERAGE(M$6:M239)</f>
        <v>#VALUE!</v>
      </c>
      <c r="AJ238" t="e">
        <f>AVERAGE(N$6:N239)</f>
        <v>#VALUE!</v>
      </c>
      <c r="AK238" t="e">
        <f>AVERAGE(O$6:O239)</f>
        <v>#VALUE!</v>
      </c>
      <c r="AL238" t="e">
        <f>AVERAGE(P$6:P239)</f>
        <v>#VALUE!</v>
      </c>
      <c r="AM238" t="e">
        <f>AVERAGE(Q$6:Q239)</f>
        <v>#VALUE!</v>
      </c>
      <c r="AN238" t="e">
        <f>AVERAGE(R$6:R239)</f>
        <v>#VALUE!</v>
      </c>
      <c r="AO238" t="e">
        <f>AVERAGE(S$6:S239)</f>
        <v>#VALUE!</v>
      </c>
      <c r="AP238" t="e">
        <f>AVERAGE(T$6:T239)</f>
        <v>#VALUE!</v>
      </c>
      <c r="AQ238" t="e">
        <f>AVERAGE(U$6:U239)</f>
        <v>#VALUE!</v>
      </c>
      <c r="AR238" t="e">
        <f>AVERAGE(V$6:V239)</f>
        <v>#VALUE!</v>
      </c>
      <c r="AT238" s="16">
        <f>STDEVP(B$6:B239)</f>
        <v>5.055302679155824</v>
      </c>
      <c r="AU238" s="16">
        <f>STDEVP(C$6:C239)</f>
        <v>6.364441692009587</v>
      </c>
      <c r="AV238" s="16">
        <f>STDEVP(D$6:D239)</f>
        <v>3.9507986526049867</v>
      </c>
      <c r="AW238" s="16">
        <f>STDEVP(E$6:E239)</f>
        <v>4.010633102148547</v>
      </c>
      <c r="AX238" s="16">
        <f>STDEVP(F$6:F239)</f>
        <v>4.065639117441142</v>
      </c>
      <c r="AY238" s="16">
        <f>STDEVP(G$6:G239)</f>
        <v>3.3786423164347226</v>
      </c>
      <c r="AZ238" s="16">
        <f>STDEVP(H$6:H239)</f>
        <v>4.322203292677957</v>
      </c>
      <c r="BA238" s="16">
        <f>STDEVP(I$6:I239)</f>
        <v>0</v>
      </c>
      <c r="BB238" s="16">
        <f>STDEVP(J$6:J239)</f>
        <v>0</v>
      </c>
      <c r="BC238" s="16">
        <f>STDEVP(K$6:K239)</f>
        <v>29.979943133437892</v>
      </c>
      <c r="BE238" s="39">
        <f t="shared" si="62"/>
        <v>179</v>
      </c>
      <c r="BF238" s="39">
        <f t="shared" si="63"/>
        <v>9</v>
      </c>
      <c r="BG238" s="39">
        <f t="shared" si="64"/>
        <v>23</v>
      </c>
      <c r="BH238" s="39">
        <f t="shared" si="65"/>
        <v>10</v>
      </c>
      <c r="BI238" s="39">
        <f t="shared" si="66"/>
        <v>6</v>
      </c>
      <c r="BJ238" s="39">
        <f t="shared" si="67"/>
        <v>6</v>
      </c>
    </row>
    <row r="239" spans="2:62" ht="14.25">
      <c r="B239" s="3">
        <f>'原始数据表'!B239</f>
        <v>0</v>
      </c>
      <c r="C239" s="3">
        <f>'原始数据表'!C239</f>
        <v>0</v>
      </c>
      <c r="D239" s="3">
        <f>'原始数据表'!D239</f>
        <v>0</v>
      </c>
      <c r="E239" s="3">
        <f>'原始数据表'!E239</f>
        <v>0</v>
      </c>
      <c r="F239" s="3">
        <f>'原始数据表'!F239</f>
        <v>0</v>
      </c>
      <c r="G239" s="3">
        <f>'原始数据表'!G239</f>
        <v>0</v>
      </c>
      <c r="H239" s="3">
        <f>'原始数据表'!H239</f>
        <v>0</v>
      </c>
      <c r="I239" s="3">
        <f>'原始数据表'!I239</f>
        <v>0</v>
      </c>
      <c r="J239" s="3">
        <f>'原始数据表'!J239</f>
        <v>0</v>
      </c>
      <c r="K239" s="3">
        <f t="shared" si="51"/>
        <v>0</v>
      </c>
      <c r="L239">
        <v>234</v>
      </c>
      <c r="M239" t="e">
        <f ca="1" t="shared" si="52"/>
        <v>#VALUE!</v>
      </c>
      <c r="N239" t="e">
        <f ca="1" t="shared" si="53"/>
        <v>#VALUE!</v>
      </c>
      <c r="O239" t="e">
        <f ca="1" t="shared" si="54"/>
        <v>#VALUE!</v>
      </c>
      <c r="P239" t="e">
        <f ca="1" t="shared" si="55"/>
        <v>#VALUE!</v>
      </c>
      <c r="Q239" t="e">
        <f ca="1" t="shared" si="56"/>
        <v>#VALUE!</v>
      </c>
      <c r="R239" t="e">
        <f ca="1" t="shared" si="57"/>
        <v>#VALUE!</v>
      </c>
      <c r="S239" t="e">
        <f ca="1" t="shared" si="58"/>
        <v>#VALUE!</v>
      </c>
      <c r="T239" t="e">
        <f ca="1" t="shared" si="59"/>
        <v>#VALUE!</v>
      </c>
      <c r="U239" t="e">
        <f ca="1" t="shared" si="60"/>
        <v>#VALUE!</v>
      </c>
      <c r="V239" t="e">
        <f ca="1" t="shared" si="61"/>
        <v>#VALUE!</v>
      </c>
      <c r="X239">
        <f>AVERAGE(B$6:B240)</f>
        <v>2.7361702127659573</v>
      </c>
      <c r="Y239">
        <f>AVERAGE(C$6:C240)</f>
        <v>3.4680851063829787</v>
      </c>
      <c r="Z239">
        <f>AVERAGE(D$6:D240)</f>
        <v>2.1446808510638298</v>
      </c>
      <c r="AA239">
        <f>AVERAGE(E$6:E240)</f>
        <v>2.0851063829787235</v>
      </c>
      <c r="AB239">
        <f>AVERAGE(F$6:F240)</f>
        <v>2.106382978723404</v>
      </c>
      <c r="AC239">
        <f>AVERAGE(G$6:G240)</f>
        <v>1.8212765957446808</v>
      </c>
      <c r="AD239">
        <f>AVERAGE(H$6:H240)</f>
        <v>2.293617021276596</v>
      </c>
      <c r="AE239">
        <f>AVERAGE(I$6:I240)</f>
        <v>0</v>
      </c>
      <c r="AF239">
        <f>AVERAGE(J$6:J240)</f>
        <v>0</v>
      </c>
      <c r="AG239">
        <f>AVERAGE(K$6:K240)</f>
        <v>16.65531914893617</v>
      </c>
      <c r="AI239" t="e">
        <f>AVERAGE(M$6:M240)</f>
        <v>#VALUE!</v>
      </c>
      <c r="AJ239" t="e">
        <f>AVERAGE(N$6:N240)</f>
        <v>#VALUE!</v>
      </c>
      <c r="AK239" t="e">
        <f>AVERAGE(O$6:O240)</f>
        <v>#VALUE!</v>
      </c>
      <c r="AL239" t="e">
        <f>AVERAGE(P$6:P240)</f>
        <v>#VALUE!</v>
      </c>
      <c r="AM239" t="e">
        <f>AVERAGE(Q$6:Q240)</f>
        <v>#VALUE!</v>
      </c>
      <c r="AN239" t="e">
        <f>AVERAGE(R$6:R240)</f>
        <v>#VALUE!</v>
      </c>
      <c r="AO239" t="e">
        <f>AVERAGE(S$6:S240)</f>
        <v>#VALUE!</v>
      </c>
      <c r="AP239" t="e">
        <f>AVERAGE(T$6:T240)</f>
        <v>#VALUE!</v>
      </c>
      <c r="AQ239" t="e">
        <f>AVERAGE(U$6:U240)</f>
        <v>#VALUE!</v>
      </c>
      <c r="AR239" t="e">
        <f>AVERAGE(V$6:V240)</f>
        <v>#VALUE!</v>
      </c>
      <c r="AT239" s="16">
        <f>STDEVP(B$6:B240)</f>
        <v>5.047705420642216</v>
      </c>
      <c r="AU239" s="16">
        <f>STDEVP(C$6:C240)</f>
        <v>6.354931286200613</v>
      </c>
      <c r="AV239" s="16">
        <f>STDEVP(D$6:D240)</f>
        <v>3.9448759390809367</v>
      </c>
      <c r="AW239" s="16">
        <f>STDEVP(E$6:E240)</f>
        <v>4.004411329404816</v>
      </c>
      <c r="AX239" s="16">
        <f>STDEVP(F$6:F240)</f>
        <v>4.0593157507104065</v>
      </c>
      <c r="AY239" s="16">
        <f>STDEVP(G$6:G240)</f>
        <v>3.373547673031789</v>
      </c>
      <c r="AZ239" s="16">
        <f>STDEVP(H$6:H240)</f>
        <v>4.315602778603355</v>
      </c>
      <c r="BA239" s="16">
        <f>STDEVP(I$6:I240)</f>
        <v>0</v>
      </c>
      <c r="BB239" s="16">
        <f>STDEVP(J$6:J240)</f>
        <v>0</v>
      </c>
      <c r="BC239" s="16">
        <f>STDEVP(K$6:K240)</f>
        <v>29.93589468941242</v>
      </c>
      <c r="BE239" s="39">
        <f t="shared" si="62"/>
        <v>180</v>
      </c>
      <c r="BF239" s="39">
        <f t="shared" si="63"/>
        <v>9</v>
      </c>
      <c r="BG239" s="39">
        <f t="shared" si="64"/>
        <v>23</v>
      </c>
      <c r="BH239" s="39">
        <f t="shared" si="65"/>
        <v>10</v>
      </c>
      <c r="BI239" s="39">
        <f t="shared" si="66"/>
        <v>6</v>
      </c>
      <c r="BJ239" s="39">
        <f t="shared" si="67"/>
        <v>6</v>
      </c>
    </row>
    <row r="240" spans="2:62" ht="14.25">
      <c r="B240" s="3">
        <f>'原始数据表'!B240</f>
        <v>0</v>
      </c>
      <c r="C240" s="3">
        <f>'原始数据表'!C240</f>
        <v>0</v>
      </c>
      <c r="D240" s="3">
        <f>'原始数据表'!D240</f>
        <v>0</v>
      </c>
      <c r="E240" s="3">
        <f>'原始数据表'!E240</f>
        <v>0</v>
      </c>
      <c r="F240" s="3">
        <f>'原始数据表'!F240</f>
        <v>0</v>
      </c>
      <c r="G240" s="3">
        <f>'原始数据表'!G240</f>
        <v>0</v>
      </c>
      <c r="H240" s="3">
        <f>'原始数据表'!H240</f>
        <v>0</v>
      </c>
      <c r="I240" s="3">
        <f>'原始数据表'!I240</f>
        <v>0</v>
      </c>
      <c r="J240" s="3">
        <f>'原始数据表'!J240</f>
        <v>0</v>
      </c>
      <c r="K240" s="3">
        <f t="shared" si="51"/>
        <v>0</v>
      </c>
      <c r="L240">
        <v>235</v>
      </c>
      <c r="M240" t="e">
        <f ca="1" t="shared" si="52"/>
        <v>#VALUE!</v>
      </c>
      <c r="N240" t="e">
        <f ca="1" t="shared" si="53"/>
        <v>#VALUE!</v>
      </c>
      <c r="O240" t="e">
        <f ca="1" t="shared" si="54"/>
        <v>#VALUE!</v>
      </c>
      <c r="P240" t="e">
        <f ca="1" t="shared" si="55"/>
        <v>#VALUE!</v>
      </c>
      <c r="Q240" t="e">
        <f ca="1" t="shared" si="56"/>
        <v>#VALUE!</v>
      </c>
      <c r="R240" t="e">
        <f ca="1" t="shared" si="57"/>
        <v>#VALUE!</v>
      </c>
      <c r="S240" t="e">
        <f ca="1" t="shared" si="58"/>
        <v>#VALUE!</v>
      </c>
      <c r="T240" t="e">
        <f ca="1" t="shared" si="59"/>
        <v>#VALUE!</v>
      </c>
      <c r="U240" t="e">
        <f ca="1" t="shared" si="60"/>
        <v>#VALUE!</v>
      </c>
      <c r="V240" t="e">
        <f ca="1" t="shared" si="61"/>
        <v>#VALUE!</v>
      </c>
      <c r="X240">
        <f>AVERAGE(B$6:B241)</f>
        <v>2.7245762711864407</v>
      </c>
      <c r="Y240">
        <f>AVERAGE(C$6:C241)</f>
        <v>3.4533898305084745</v>
      </c>
      <c r="Z240">
        <f>AVERAGE(D$6:D241)</f>
        <v>2.135593220338983</v>
      </c>
      <c r="AA240">
        <f>AVERAGE(E$6:E241)</f>
        <v>2.0762711864406778</v>
      </c>
      <c r="AB240">
        <f>AVERAGE(F$6:F241)</f>
        <v>2.097457627118644</v>
      </c>
      <c r="AC240">
        <f>AVERAGE(G$6:G241)</f>
        <v>1.8135593220338984</v>
      </c>
      <c r="AD240">
        <f>AVERAGE(H$6:H241)</f>
        <v>2.2838983050847457</v>
      </c>
      <c r="AE240">
        <f>AVERAGE(I$6:I241)</f>
        <v>0</v>
      </c>
      <c r="AF240">
        <f>AVERAGE(J$6:J241)</f>
        <v>0</v>
      </c>
      <c r="AG240">
        <f>AVERAGE(K$6:K241)</f>
        <v>16.584745762711865</v>
      </c>
      <c r="AI240" t="e">
        <f>AVERAGE(M$6:M241)</f>
        <v>#VALUE!</v>
      </c>
      <c r="AJ240" t="e">
        <f>AVERAGE(N$6:N241)</f>
        <v>#VALUE!</v>
      </c>
      <c r="AK240" t="e">
        <f>AVERAGE(O$6:O241)</f>
        <v>#VALUE!</v>
      </c>
      <c r="AL240" t="e">
        <f>AVERAGE(P$6:P241)</f>
        <v>#VALUE!</v>
      </c>
      <c r="AM240" t="e">
        <f>AVERAGE(Q$6:Q241)</f>
        <v>#VALUE!</v>
      </c>
      <c r="AN240" t="e">
        <f>AVERAGE(R$6:R241)</f>
        <v>#VALUE!</v>
      </c>
      <c r="AO240" t="e">
        <f>AVERAGE(S$6:S241)</f>
        <v>#VALUE!</v>
      </c>
      <c r="AP240" t="e">
        <f>AVERAGE(T$6:T241)</f>
        <v>#VALUE!</v>
      </c>
      <c r="AQ240" t="e">
        <f>AVERAGE(U$6:U241)</f>
        <v>#VALUE!</v>
      </c>
      <c r="AR240" t="e">
        <f>AVERAGE(V$6:V241)</f>
        <v>#VALUE!</v>
      </c>
      <c r="AT240" s="16">
        <f>STDEVP(B$6:B241)</f>
        <v>5.040134455441488</v>
      </c>
      <c r="AU240" s="16">
        <f>STDEVP(C$6:C241)</f>
        <v>6.345453226101532</v>
      </c>
      <c r="AV240" s="16">
        <f>STDEVP(D$6:D241)</f>
        <v>3.93897356981268</v>
      </c>
      <c r="AW240" s="16">
        <f>STDEVP(E$6:E241)</f>
        <v>3.998213117112161</v>
      </c>
      <c r="AX240" s="16">
        <f>STDEVP(F$6:F241)</f>
        <v>4.053016492550025</v>
      </c>
      <c r="AY240" s="16">
        <f>STDEVP(G$6:G241)</f>
        <v>3.368470840871705</v>
      </c>
      <c r="AZ240" s="16">
        <f>STDEVP(H$6:H241)</f>
        <v>4.3090262052017945</v>
      </c>
      <c r="BA240" s="16">
        <f>STDEVP(I$6:I241)</f>
        <v>0</v>
      </c>
      <c r="BB240" s="16">
        <f>STDEVP(J$6:J241)</f>
        <v>0</v>
      </c>
      <c r="BC240" s="16">
        <f>STDEVP(K$6:K241)</f>
        <v>29.89198811971065</v>
      </c>
      <c r="BE240" s="39">
        <f t="shared" si="62"/>
        <v>181</v>
      </c>
      <c r="BF240" s="39">
        <f t="shared" si="63"/>
        <v>9</v>
      </c>
      <c r="BG240" s="39">
        <f t="shared" si="64"/>
        <v>23</v>
      </c>
      <c r="BH240" s="39">
        <f t="shared" si="65"/>
        <v>10</v>
      </c>
      <c r="BI240" s="39">
        <f t="shared" si="66"/>
        <v>6</v>
      </c>
      <c r="BJ240" s="39">
        <f t="shared" si="67"/>
        <v>6</v>
      </c>
    </row>
    <row r="241" spans="2:62" ht="14.25">
      <c r="B241" s="3">
        <f>'原始数据表'!B241</f>
        <v>0</v>
      </c>
      <c r="C241" s="3">
        <f>'原始数据表'!C241</f>
        <v>0</v>
      </c>
      <c r="D241" s="3">
        <f>'原始数据表'!D241</f>
        <v>0</v>
      </c>
      <c r="E241" s="3">
        <f>'原始数据表'!E241</f>
        <v>0</v>
      </c>
      <c r="F241" s="3">
        <f>'原始数据表'!F241</f>
        <v>0</v>
      </c>
      <c r="G241" s="3">
        <f>'原始数据表'!G241</f>
        <v>0</v>
      </c>
      <c r="H241" s="3">
        <f>'原始数据表'!H241</f>
        <v>0</v>
      </c>
      <c r="I241" s="3">
        <f>'原始数据表'!I241</f>
        <v>0</v>
      </c>
      <c r="J241" s="3">
        <f>'原始数据表'!J241</f>
        <v>0</v>
      </c>
      <c r="K241" s="3">
        <f t="shared" si="51"/>
        <v>0</v>
      </c>
      <c r="L241">
        <v>236</v>
      </c>
      <c r="M241" t="e">
        <f ca="1" t="shared" si="52"/>
        <v>#VALUE!</v>
      </c>
      <c r="N241" t="e">
        <f ca="1" t="shared" si="53"/>
        <v>#VALUE!</v>
      </c>
      <c r="O241" t="e">
        <f ca="1" t="shared" si="54"/>
        <v>#VALUE!</v>
      </c>
      <c r="P241" t="e">
        <f ca="1" t="shared" si="55"/>
        <v>#VALUE!</v>
      </c>
      <c r="Q241" t="e">
        <f ca="1" t="shared" si="56"/>
        <v>#VALUE!</v>
      </c>
      <c r="R241" t="e">
        <f ca="1" t="shared" si="57"/>
        <v>#VALUE!</v>
      </c>
      <c r="S241" t="e">
        <f ca="1" t="shared" si="58"/>
        <v>#VALUE!</v>
      </c>
      <c r="T241" t="e">
        <f ca="1" t="shared" si="59"/>
        <v>#VALUE!</v>
      </c>
      <c r="U241" t="e">
        <f ca="1" t="shared" si="60"/>
        <v>#VALUE!</v>
      </c>
      <c r="V241" t="e">
        <f ca="1" t="shared" si="61"/>
        <v>#VALUE!</v>
      </c>
      <c r="X241">
        <f>AVERAGE(B$6:B242)</f>
        <v>2.7130801687763713</v>
      </c>
      <c r="Y241">
        <f>AVERAGE(C$6:C242)</f>
        <v>3.438818565400844</v>
      </c>
      <c r="Z241">
        <f>AVERAGE(D$6:D242)</f>
        <v>2.1265822784810124</v>
      </c>
      <c r="AA241">
        <f>AVERAGE(E$6:E242)</f>
        <v>2.067510548523207</v>
      </c>
      <c r="AB241">
        <f>AVERAGE(F$6:F242)</f>
        <v>2.088607594936709</v>
      </c>
      <c r="AC241">
        <f>AVERAGE(G$6:G242)</f>
        <v>1.8059071729957805</v>
      </c>
      <c r="AD241">
        <f>AVERAGE(H$6:H242)</f>
        <v>2.2742616033755274</v>
      </c>
      <c r="AE241">
        <f>AVERAGE(I$6:I242)</f>
        <v>0</v>
      </c>
      <c r="AF241">
        <f>AVERAGE(J$6:J242)</f>
        <v>0</v>
      </c>
      <c r="AG241">
        <f>AVERAGE(K$6:K242)</f>
        <v>16.514767932489452</v>
      </c>
      <c r="AI241" t="e">
        <f>AVERAGE(M$6:M242)</f>
        <v>#VALUE!</v>
      </c>
      <c r="AJ241" t="e">
        <f>AVERAGE(N$6:N242)</f>
        <v>#VALUE!</v>
      </c>
      <c r="AK241" t="e">
        <f>AVERAGE(O$6:O242)</f>
        <v>#VALUE!</v>
      </c>
      <c r="AL241" t="e">
        <f>AVERAGE(P$6:P242)</f>
        <v>#VALUE!</v>
      </c>
      <c r="AM241" t="e">
        <f>AVERAGE(Q$6:Q242)</f>
        <v>#VALUE!</v>
      </c>
      <c r="AN241" t="e">
        <f>AVERAGE(R$6:R242)</f>
        <v>#VALUE!</v>
      </c>
      <c r="AO241" t="e">
        <f>AVERAGE(S$6:S242)</f>
        <v>#VALUE!</v>
      </c>
      <c r="AP241" t="e">
        <f>AVERAGE(T$6:T242)</f>
        <v>#VALUE!</v>
      </c>
      <c r="AQ241" t="e">
        <f>AVERAGE(U$6:U242)</f>
        <v>#VALUE!</v>
      </c>
      <c r="AR241" t="e">
        <f>AVERAGE(V$6:V242)</f>
        <v>#VALUE!</v>
      </c>
      <c r="AT241" s="16">
        <f>STDEVP(B$6:B242)</f>
        <v>5.032589761829643</v>
      </c>
      <c r="AU241" s="16">
        <f>STDEVP(C$6:C242)</f>
        <v>6.336007497570972</v>
      </c>
      <c r="AV241" s="16">
        <f>STDEVP(D$6:D242)</f>
        <v>3.933091531389157</v>
      </c>
      <c r="AW241" s="16">
        <f>STDEVP(E$6:E242)</f>
        <v>3.9920384011029113</v>
      </c>
      <c r="AX241" s="16">
        <f>STDEVP(F$6:F242)</f>
        <v>4.046741274018549</v>
      </c>
      <c r="AY241" s="16">
        <f>STDEVP(G$6:G242)</f>
        <v>3.3634118012770373</v>
      </c>
      <c r="AZ241" s="16">
        <f>STDEVP(H$6:H242)</f>
        <v>4.302473528472807</v>
      </c>
      <c r="BA241" s="16">
        <f>STDEVP(I$6:I242)</f>
        <v>0</v>
      </c>
      <c r="BB241" s="16">
        <f>STDEVP(J$6:J242)</f>
        <v>0</v>
      </c>
      <c r="BC241" s="16">
        <f>STDEVP(K$6:K242)</f>
        <v>29.84822354135731</v>
      </c>
      <c r="BE241" s="39">
        <f t="shared" si="62"/>
        <v>182</v>
      </c>
      <c r="BF241" s="39">
        <f t="shared" si="63"/>
        <v>9</v>
      </c>
      <c r="BG241" s="39">
        <f t="shared" si="64"/>
        <v>23</v>
      </c>
      <c r="BH241" s="39">
        <f t="shared" si="65"/>
        <v>10</v>
      </c>
      <c r="BI241" s="39">
        <f t="shared" si="66"/>
        <v>6</v>
      </c>
      <c r="BJ241" s="39">
        <f t="shared" si="67"/>
        <v>6</v>
      </c>
    </row>
    <row r="242" spans="2:62" ht="14.25">
      <c r="B242" s="3">
        <f>'原始数据表'!B242</f>
        <v>0</v>
      </c>
      <c r="C242" s="3">
        <f>'原始数据表'!C242</f>
        <v>0</v>
      </c>
      <c r="D242" s="3">
        <f>'原始数据表'!D242</f>
        <v>0</v>
      </c>
      <c r="E242" s="3">
        <f>'原始数据表'!E242</f>
        <v>0</v>
      </c>
      <c r="F242" s="3">
        <f>'原始数据表'!F242</f>
        <v>0</v>
      </c>
      <c r="G242" s="3">
        <f>'原始数据表'!G242</f>
        <v>0</v>
      </c>
      <c r="H242" s="3">
        <f>'原始数据表'!H242</f>
        <v>0</v>
      </c>
      <c r="I242" s="3">
        <f>'原始数据表'!I242</f>
        <v>0</v>
      </c>
      <c r="J242" s="3">
        <f>'原始数据表'!J242</f>
        <v>0</v>
      </c>
      <c r="K242" s="3">
        <f t="shared" si="51"/>
        <v>0</v>
      </c>
      <c r="L242">
        <v>237</v>
      </c>
      <c r="M242" t="e">
        <f ca="1" t="shared" si="52"/>
        <v>#VALUE!</v>
      </c>
      <c r="N242" t="e">
        <f ca="1" t="shared" si="53"/>
        <v>#VALUE!</v>
      </c>
      <c r="O242" t="e">
        <f ca="1" t="shared" si="54"/>
        <v>#VALUE!</v>
      </c>
      <c r="P242" t="e">
        <f ca="1" t="shared" si="55"/>
        <v>#VALUE!</v>
      </c>
      <c r="Q242" t="e">
        <f ca="1" t="shared" si="56"/>
        <v>#VALUE!</v>
      </c>
      <c r="R242" t="e">
        <f ca="1" t="shared" si="57"/>
        <v>#VALUE!</v>
      </c>
      <c r="S242" t="e">
        <f ca="1" t="shared" si="58"/>
        <v>#VALUE!</v>
      </c>
      <c r="T242" t="e">
        <f ca="1" t="shared" si="59"/>
        <v>#VALUE!</v>
      </c>
      <c r="U242" t="e">
        <f ca="1" t="shared" si="60"/>
        <v>#VALUE!</v>
      </c>
      <c r="V242" t="e">
        <f ca="1" t="shared" si="61"/>
        <v>#VALUE!</v>
      </c>
      <c r="X242">
        <f>AVERAGE(B$6:B243)</f>
        <v>2.7016806722689077</v>
      </c>
      <c r="Y242">
        <f>AVERAGE(C$6:C243)</f>
        <v>3.4243697478991595</v>
      </c>
      <c r="Z242">
        <f>AVERAGE(D$6:D243)</f>
        <v>2.1176470588235294</v>
      </c>
      <c r="AA242">
        <f>AVERAGE(E$6:E243)</f>
        <v>2.0588235294117645</v>
      </c>
      <c r="AB242">
        <f>AVERAGE(F$6:F243)</f>
        <v>2.0798319327731094</v>
      </c>
      <c r="AC242">
        <f>AVERAGE(G$6:G243)</f>
        <v>1.7983193277310925</v>
      </c>
      <c r="AD242">
        <f>AVERAGE(H$6:H243)</f>
        <v>2.264705882352941</v>
      </c>
      <c r="AE242">
        <f>AVERAGE(I$6:I243)</f>
        <v>0</v>
      </c>
      <c r="AF242">
        <f>AVERAGE(J$6:J243)</f>
        <v>0</v>
      </c>
      <c r="AG242">
        <f>AVERAGE(K$6:K243)</f>
        <v>16.445378151260503</v>
      </c>
      <c r="AI242" t="e">
        <f>AVERAGE(M$6:M243)</f>
        <v>#VALUE!</v>
      </c>
      <c r="AJ242" t="e">
        <f>AVERAGE(N$6:N243)</f>
        <v>#VALUE!</v>
      </c>
      <c r="AK242" t="e">
        <f>AVERAGE(O$6:O243)</f>
        <v>#VALUE!</v>
      </c>
      <c r="AL242" t="e">
        <f>AVERAGE(P$6:P243)</f>
        <v>#VALUE!</v>
      </c>
      <c r="AM242" t="e">
        <f>AVERAGE(Q$6:Q243)</f>
        <v>#VALUE!</v>
      </c>
      <c r="AN242" t="e">
        <f>AVERAGE(R$6:R243)</f>
        <v>#VALUE!</v>
      </c>
      <c r="AO242" t="e">
        <f>AVERAGE(S$6:S243)</f>
        <v>#VALUE!</v>
      </c>
      <c r="AP242" t="e">
        <f>AVERAGE(T$6:T243)</f>
        <v>#VALUE!</v>
      </c>
      <c r="AQ242" t="e">
        <f>AVERAGE(U$6:U243)</f>
        <v>#VALUE!</v>
      </c>
      <c r="AR242" t="e">
        <f>AVERAGE(V$6:V243)</f>
        <v>#VALUE!</v>
      </c>
      <c r="AT242" s="16">
        <f>STDEVP(B$6:B243)</f>
        <v>5.025071314235834</v>
      </c>
      <c r="AU242" s="16">
        <f>STDEVP(C$6:C243)</f>
        <v>6.326594081337065</v>
      </c>
      <c r="AV242" s="16">
        <f>STDEVP(D$6:D243)</f>
        <v>3.9272298073153475</v>
      </c>
      <c r="AW242" s="16">
        <f>STDEVP(E$6:E243)</f>
        <v>3.9858871151738042</v>
      </c>
      <c r="AX242" s="16">
        <f>STDEVP(F$6:F243)</f>
        <v>4.0404900241949555</v>
      </c>
      <c r="AY242" s="16">
        <f>STDEVP(G$6:G243)</f>
        <v>3.3583705330897597</v>
      </c>
      <c r="AZ242" s="16">
        <f>STDEVP(H$6:H243)</f>
        <v>4.2959447016787085</v>
      </c>
      <c r="BA242" s="16">
        <f>STDEVP(I$6:I243)</f>
        <v>0</v>
      </c>
      <c r="BB242" s="16">
        <f>STDEVP(J$6:J243)</f>
        <v>0</v>
      </c>
      <c r="BC242" s="16">
        <f>STDEVP(K$6:K243)</f>
        <v>29.80460104320131</v>
      </c>
      <c r="BE242" s="39">
        <f t="shared" si="62"/>
        <v>183</v>
      </c>
      <c r="BF242" s="39">
        <f t="shared" si="63"/>
        <v>9</v>
      </c>
      <c r="BG242" s="39">
        <f t="shared" si="64"/>
        <v>23</v>
      </c>
      <c r="BH242" s="39">
        <f t="shared" si="65"/>
        <v>10</v>
      </c>
      <c r="BI242" s="39">
        <f t="shared" si="66"/>
        <v>6</v>
      </c>
      <c r="BJ242" s="39">
        <f t="shared" si="67"/>
        <v>6</v>
      </c>
    </row>
    <row r="243" spans="2:62" ht="14.25">
      <c r="B243" s="3">
        <f>'原始数据表'!B243</f>
        <v>0</v>
      </c>
      <c r="C243" s="3">
        <f>'原始数据表'!C243</f>
        <v>0</v>
      </c>
      <c r="D243" s="3">
        <f>'原始数据表'!D243</f>
        <v>0</v>
      </c>
      <c r="E243" s="3">
        <f>'原始数据表'!E243</f>
        <v>0</v>
      </c>
      <c r="F243" s="3">
        <f>'原始数据表'!F243</f>
        <v>0</v>
      </c>
      <c r="G243" s="3">
        <f>'原始数据表'!G243</f>
        <v>0</v>
      </c>
      <c r="H243" s="3">
        <f>'原始数据表'!H243</f>
        <v>0</v>
      </c>
      <c r="I243" s="3">
        <f>'原始数据表'!I243</f>
        <v>0</v>
      </c>
      <c r="J243" s="3">
        <f>'原始数据表'!J243</f>
        <v>0</v>
      </c>
      <c r="K243" s="3">
        <f t="shared" si="51"/>
        <v>0</v>
      </c>
      <c r="L243">
        <v>238</v>
      </c>
      <c r="M243" t="e">
        <f ca="1" t="shared" si="52"/>
        <v>#VALUE!</v>
      </c>
      <c r="N243" t="e">
        <f ca="1" t="shared" si="53"/>
        <v>#VALUE!</v>
      </c>
      <c r="O243" t="e">
        <f ca="1" t="shared" si="54"/>
        <v>#VALUE!</v>
      </c>
      <c r="P243" t="e">
        <f ca="1" t="shared" si="55"/>
        <v>#VALUE!</v>
      </c>
      <c r="Q243" t="e">
        <f ca="1" t="shared" si="56"/>
        <v>#VALUE!</v>
      </c>
      <c r="R243" t="e">
        <f ca="1" t="shared" si="57"/>
        <v>#VALUE!</v>
      </c>
      <c r="S243" t="e">
        <f ca="1" t="shared" si="58"/>
        <v>#VALUE!</v>
      </c>
      <c r="T243" t="e">
        <f ca="1" t="shared" si="59"/>
        <v>#VALUE!</v>
      </c>
      <c r="U243" t="e">
        <f ca="1" t="shared" si="60"/>
        <v>#VALUE!</v>
      </c>
      <c r="V243" t="e">
        <f ca="1" t="shared" si="61"/>
        <v>#VALUE!</v>
      </c>
      <c r="X243">
        <f>AVERAGE(B$6:B244)</f>
        <v>2.690376569037657</v>
      </c>
      <c r="Y243">
        <f>AVERAGE(C$6:C244)</f>
        <v>3.410041841004184</v>
      </c>
      <c r="Z243">
        <f>AVERAGE(D$6:D244)</f>
        <v>2.1087866108786613</v>
      </c>
      <c r="AA243">
        <f>AVERAGE(E$6:E244)</f>
        <v>2.0502092050209204</v>
      </c>
      <c r="AB243">
        <f>AVERAGE(F$6:F244)</f>
        <v>2.071129707112971</v>
      </c>
      <c r="AC243">
        <f>AVERAGE(G$6:G244)</f>
        <v>1.790794979079498</v>
      </c>
      <c r="AD243">
        <f>AVERAGE(H$6:H244)</f>
        <v>2.2552301255230125</v>
      </c>
      <c r="AE243">
        <f>AVERAGE(I$6:I244)</f>
        <v>0</v>
      </c>
      <c r="AF243">
        <f>AVERAGE(J$6:J244)</f>
        <v>0</v>
      </c>
      <c r="AG243">
        <f>AVERAGE(K$6:K244)</f>
        <v>16.376569037656903</v>
      </c>
      <c r="AI243" t="e">
        <f>AVERAGE(M$6:M244)</f>
        <v>#VALUE!</v>
      </c>
      <c r="AJ243" t="e">
        <f>AVERAGE(N$6:N244)</f>
        <v>#VALUE!</v>
      </c>
      <c r="AK243" t="e">
        <f>AVERAGE(O$6:O244)</f>
        <v>#VALUE!</v>
      </c>
      <c r="AL243" t="e">
        <f>AVERAGE(P$6:P244)</f>
        <v>#VALUE!</v>
      </c>
      <c r="AM243" t="e">
        <f>AVERAGE(Q$6:Q244)</f>
        <v>#VALUE!</v>
      </c>
      <c r="AN243" t="e">
        <f>AVERAGE(R$6:R244)</f>
        <v>#VALUE!</v>
      </c>
      <c r="AO243" t="e">
        <f>AVERAGE(S$6:S244)</f>
        <v>#VALUE!</v>
      </c>
      <c r="AP243" t="e">
        <f>AVERAGE(T$6:T244)</f>
        <v>#VALUE!</v>
      </c>
      <c r="AQ243" t="e">
        <f>AVERAGE(U$6:U244)</f>
        <v>#VALUE!</v>
      </c>
      <c r="AR243" t="e">
        <f>AVERAGE(V$6:V244)</f>
        <v>#VALUE!</v>
      </c>
      <c r="AT243" s="16">
        <f>STDEVP(B$6:B244)</f>
        <v>5.017579083402249</v>
      </c>
      <c r="AU243" s="16">
        <f>STDEVP(C$6:C244)</f>
        <v>6.317212953206286</v>
      </c>
      <c r="AV243" s="16">
        <f>STDEVP(D$6:D244)</f>
        <v>3.9213883781392616</v>
      </c>
      <c r="AW243" s="16">
        <f>STDEVP(E$6:E244)</f>
        <v>3.9797591911862686</v>
      </c>
      <c r="AX243" s="16">
        <f>STDEVP(F$6:F244)</f>
        <v>4.034262670278114</v>
      </c>
      <c r="AY243" s="16">
        <f>STDEVP(G$6:G244)</f>
        <v>3.353347012775735</v>
      </c>
      <c r="AZ243" s="16">
        <f>STDEVP(H$6:H244)</f>
        <v>4.289439675466834</v>
      </c>
      <c r="BA243" s="16">
        <f>STDEVP(I$6:I244)</f>
        <v>0</v>
      </c>
      <c r="BB243" s="16">
        <f>STDEVP(J$6:J244)</f>
        <v>0</v>
      </c>
      <c r="BC243" s="16">
        <f>STDEVP(K$6:K244)</f>
        <v>29.761120687005203</v>
      </c>
      <c r="BE243" s="39">
        <f t="shared" si="62"/>
        <v>184</v>
      </c>
      <c r="BF243" s="39">
        <f t="shared" si="63"/>
        <v>9</v>
      </c>
      <c r="BG243" s="39">
        <f t="shared" si="64"/>
        <v>23</v>
      </c>
      <c r="BH243" s="39">
        <f t="shared" si="65"/>
        <v>10</v>
      </c>
      <c r="BI243" s="39">
        <f t="shared" si="66"/>
        <v>6</v>
      </c>
      <c r="BJ243" s="39">
        <f t="shared" si="67"/>
        <v>6</v>
      </c>
    </row>
    <row r="244" spans="2:62" ht="14.25">
      <c r="B244" s="3">
        <f>'原始数据表'!B244</f>
        <v>0</v>
      </c>
      <c r="C244" s="3">
        <f>'原始数据表'!C244</f>
        <v>0</v>
      </c>
      <c r="D244" s="3">
        <f>'原始数据表'!D244</f>
        <v>0</v>
      </c>
      <c r="E244" s="3">
        <f>'原始数据表'!E244</f>
        <v>0</v>
      </c>
      <c r="F244" s="3">
        <f>'原始数据表'!F244</f>
        <v>0</v>
      </c>
      <c r="G244" s="3">
        <f>'原始数据表'!G244</f>
        <v>0</v>
      </c>
      <c r="H244" s="3">
        <f>'原始数据表'!H244</f>
        <v>0</v>
      </c>
      <c r="I244" s="3">
        <f>'原始数据表'!I244</f>
        <v>0</v>
      </c>
      <c r="J244" s="3">
        <f>'原始数据表'!J244</f>
        <v>0</v>
      </c>
      <c r="K244" s="3">
        <f t="shared" si="51"/>
        <v>0</v>
      </c>
      <c r="L244">
        <v>239</v>
      </c>
      <c r="M244" t="e">
        <f ca="1" t="shared" si="52"/>
        <v>#VALUE!</v>
      </c>
      <c r="N244" t="e">
        <f ca="1" t="shared" si="53"/>
        <v>#VALUE!</v>
      </c>
      <c r="O244" t="e">
        <f ca="1" t="shared" si="54"/>
        <v>#VALUE!</v>
      </c>
      <c r="P244" t="e">
        <f ca="1" t="shared" si="55"/>
        <v>#VALUE!</v>
      </c>
      <c r="Q244" t="e">
        <f ca="1" t="shared" si="56"/>
        <v>#VALUE!</v>
      </c>
      <c r="R244" t="e">
        <f ca="1" t="shared" si="57"/>
        <v>#VALUE!</v>
      </c>
      <c r="S244" t="e">
        <f ca="1" t="shared" si="58"/>
        <v>#VALUE!</v>
      </c>
      <c r="T244" t="e">
        <f ca="1" t="shared" si="59"/>
        <v>#VALUE!</v>
      </c>
      <c r="U244" t="e">
        <f ca="1" t="shared" si="60"/>
        <v>#VALUE!</v>
      </c>
      <c r="V244" t="e">
        <f ca="1" t="shared" si="61"/>
        <v>#VALUE!</v>
      </c>
      <c r="X244">
        <f>AVERAGE(B$6:B245)</f>
        <v>2.6791666666666667</v>
      </c>
      <c r="Y244">
        <f>AVERAGE(C$6:C245)</f>
        <v>3.3958333333333335</v>
      </c>
      <c r="Z244">
        <f>AVERAGE(D$6:D245)</f>
        <v>2.1</v>
      </c>
      <c r="AA244">
        <f>AVERAGE(E$6:E245)</f>
        <v>2.0416666666666665</v>
      </c>
      <c r="AB244">
        <f>AVERAGE(F$6:F245)</f>
        <v>2.0625</v>
      </c>
      <c r="AC244">
        <f>AVERAGE(G$6:G245)</f>
        <v>1.7833333333333334</v>
      </c>
      <c r="AD244">
        <f>AVERAGE(H$6:H245)</f>
        <v>2.245833333333333</v>
      </c>
      <c r="AE244">
        <f>AVERAGE(I$6:I245)</f>
        <v>0</v>
      </c>
      <c r="AF244">
        <f>AVERAGE(J$6:J245)</f>
        <v>0</v>
      </c>
      <c r="AG244">
        <f>AVERAGE(K$6:K245)</f>
        <v>16.308333333333334</v>
      </c>
      <c r="AI244" t="e">
        <f>AVERAGE(M$6:M245)</f>
        <v>#VALUE!</v>
      </c>
      <c r="AJ244" t="e">
        <f>AVERAGE(N$6:N245)</f>
        <v>#VALUE!</v>
      </c>
      <c r="AK244" t="e">
        <f>AVERAGE(O$6:O245)</f>
        <v>#VALUE!</v>
      </c>
      <c r="AL244" t="e">
        <f>AVERAGE(P$6:P245)</f>
        <v>#VALUE!</v>
      </c>
      <c r="AM244" t="e">
        <f>AVERAGE(Q$6:Q245)</f>
        <v>#VALUE!</v>
      </c>
      <c r="AN244" t="e">
        <f>AVERAGE(R$6:R245)</f>
        <v>#VALUE!</v>
      </c>
      <c r="AO244" t="e">
        <f>AVERAGE(S$6:S245)</f>
        <v>#VALUE!</v>
      </c>
      <c r="AP244" t="e">
        <f>AVERAGE(T$6:T245)</f>
        <v>#VALUE!</v>
      </c>
      <c r="AQ244" t="e">
        <f>AVERAGE(U$6:U245)</f>
        <v>#VALUE!</v>
      </c>
      <c r="AR244" t="e">
        <f>AVERAGE(V$6:V245)</f>
        <v>#VALUE!</v>
      </c>
      <c r="AT244" s="16">
        <f>STDEVP(B$6:B245)</f>
        <v>5.010113036538087</v>
      </c>
      <c r="AU244" s="16">
        <f>STDEVP(C$6:C245)</f>
        <v>6.307864084264622</v>
      </c>
      <c r="AV244" s="16">
        <f>STDEVP(D$6:D245)</f>
        <v>3.9155672215742467</v>
      </c>
      <c r="AW244" s="16">
        <f>STDEVP(E$6:E245)</f>
        <v>3.9736545591628314</v>
      </c>
      <c r="AX244" s="16">
        <f>STDEVP(F$6:F245)</f>
        <v>4.028059137682399</v>
      </c>
      <c r="AY244" s="16">
        <f>STDEVP(G$6:G245)</f>
        <v>3.3483412145253193</v>
      </c>
      <c r="AZ244" s="16">
        <f>STDEVP(H$6:H245)</f>
        <v>4.282958397987177</v>
      </c>
      <c r="BA244" s="16">
        <f>STDEVP(I$6:I245)</f>
        <v>0</v>
      </c>
      <c r="BB244" s="16">
        <f>STDEVP(J$6:J245)</f>
        <v>0</v>
      </c>
      <c r="BC244" s="16">
        <f>STDEVP(K$6:K245)</f>
        <v>29.717782508495183</v>
      </c>
      <c r="BE244" s="39">
        <f t="shared" si="62"/>
        <v>185</v>
      </c>
      <c r="BF244" s="39">
        <f t="shared" si="63"/>
        <v>9</v>
      </c>
      <c r="BG244" s="39">
        <f t="shared" si="64"/>
        <v>23</v>
      </c>
      <c r="BH244" s="39">
        <f t="shared" si="65"/>
        <v>10</v>
      </c>
      <c r="BI244" s="39">
        <f t="shared" si="66"/>
        <v>6</v>
      </c>
      <c r="BJ244" s="39">
        <f t="shared" si="67"/>
        <v>6</v>
      </c>
    </row>
    <row r="245" spans="2:62" ht="14.25">
      <c r="B245" s="3">
        <f>'原始数据表'!B245</f>
        <v>0</v>
      </c>
      <c r="C245" s="3">
        <f>'原始数据表'!C245</f>
        <v>0</v>
      </c>
      <c r="D245" s="3">
        <f>'原始数据表'!D245</f>
        <v>0</v>
      </c>
      <c r="E245" s="3">
        <f>'原始数据表'!E245</f>
        <v>0</v>
      </c>
      <c r="F245" s="3">
        <f>'原始数据表'!F245</f>
        <v>0</v>
      </c>
      <c r="G245" s="3">
        <f>'原始数据表'!G245</f>
        <v>0</v>
      </c>
      <c r="H245" s="3">
        <f>'原始数据表'!H245</f>
        <v>0</v>
      </c>
      <c r="I245" s="3">
        <f>'原始数据表'!I245</f>
        <v>0</v>
      </c>
      <c r="J245" s="3">
        <f>'原始数据表'!J245</f>
        <v>0</v>
      </c>
      <c r="K245" s="3">
        <f t="shared" si="51"/>
        <v>0</v>
      </c>
      <c r="L245">
        <v>240</v>
      </c>
      <c r="M245" t="e">
        <f ca="1" t="shared" si="52"/>
        <v>#VALUE!</v>
      </c>
      <c r="N245" t="e">
        <f ca="1" t="shared" si="53"/>
        <v>#VALUE!</v>
      </c>
      <c r="O245" t="e">
        <f ca="1" t="shared" si="54"/>
        <v>#VALUE!</v>
      </c>
      <c r="P245" t="e">
        <f ca="1" t="shared" si="55"/>
        <v>#VALUE!</v>
      </c>
      <c r="Q245" t="e">
        <f ca="1" t="shared" si="56"/>
        <v>#VALUE!</v>
      </c>
      <c r="R245" t="e">
        <f ca="1" t="shared" si="57"/>
        <v>#VALUE!</v>
      </c>
      <c r="S245" t="e">
        <f ca="1" t="shared" si="58"/>
        <v>#VALUE!</v>
      </c>
      <c r="T245" t="e">
        <f ca="1" t="shared" si="59"/>
        <v>#VALUE!</v>
      </c>
      <c r="U245" t="e">
        <f ca="1" t="shared" si="60"/>
        <v>#VALUE!</v>
      </c>
      <c r="V245" t="e">
        <f ca="1" t="shared" si="61"/>
        <v>#VALUE!</v>
      </c>
      <c r="X245">
        <f>AVERAGE(B$6:B246)</f>
        <v>2.66804979253112</v>
      </c>
      <c r="Y245">
        <f>AVERAGE(C$6:C246)</f>
        <v>3.3817427385892116</v>
      </c>
      <c r="Z245">
        <f>AVERAGE(D$6:D246)</f>
        <v>2.091286307053942</v>
      </c>
      <c r="AA245">
        <f>AVERAGE(E$6:E246)</f>
        <v>2.033195020746888</v>
      </c>
      <c r="AB245">
        <f>AVERAGE(F$6:F246)</f>
        <v>2.0539419087136928</v>
      </c>
      <c r="AC245">
        <f>AVERAGE(G$6:G246)</f>
        <v>1.7759336099585061</v>
      </c>
      <c r="AD245">
        <f>AVERAGE(H$6:H246)</f>
        <v>2.236514522821577</v>
      </c>
      <c r="AE245">
        <f>AVERAGE(I$6:I246)</f>
        <v>0</v>
      </c>
      <c r="AF245">
        <f>AVERAGE(J$6:J246)</f>
        <v>0</v>
      </c>
      <c r="AG245">
        <f>AVERAGE(K$6:K246)</f>
        <v>16.240663900414937</v>
      </c>
      <c r="AI245" t="e">
        <f>AVERAGE(M$6:M246)</f>
        <v>#VALUE!</v>
      </c>
      <c r="AJ245" t="e">
        <f>AVERAGE(N$6:N246)</f>
        <v>#VALUE!</v>
      </c>
      <c r="AK245" t="e">
        <f>AVERAGE(O$6:O246)</f>
        <v>#VALUE!</v>
      </c>
      <c r="AL245" t="e">
        <f>AVERAGE(P$6:P246)</f>
        <v>#VALUE!</v>
      </c>
      <c r="AM245" t="e">
        <f>AVERAGE(Q$6:Q246)</f>
        <v>#VALUE!</v>
      </c>
      <c r="AN245" t="e">
        <f>AVERAGE(R$6:R246)</f>
        <v>#VALUE!</v>
      </c>
      <c r="AO245" t="e">
        <f>AVERAGE(S$6:S246)</f>
        <v>#VALUE!</v>
      </c>
      <c r="AP245" t="e">
        <f>AVERAGE(T$6:T246)</f>
        <v>#VALUE!</v>
      </c>
      <c r="AQ245" t="e">
        <f>AVERAGE(U$6:U246)</f>
        <v>#VALUE!</v>
      </c>
      <c r="AR245" t="e">
        <f>AVERAGE(V$6:V246)</f>
        <v>#VALUE!</v>
      </c>
      <c r="AT245" s="16">
        <f>STDEVP(B$6:B246)</f>
        <v>5.002673137467836</v>
      </c>
      <c r="AU245" s="16">
        <f>STDEVP(C$6:C246)</f>
        <v>6.298547441071356</v>
      </c>
      <c r="AV245" s="16">
        <f>STDEVP(D$6:D246)</f>
        <v>3.909766312616789</v>
      </c>
      <c r="AW245" s="16">
        <f>STDEVP(E$6:E246)</f>
        <v>3.9675731473797975</v>
      </c>
      <c r="AX245" s="16">
        <f>STDEVP(F$6:F246)</f>
        <v>4.021879350129594</v>
      </c>
      <c r="AY245" s="16">
        <f>STDEVP(G$6:G246)</f>
        <v>3.3433531103502405</v>
      </c>
      <c r="AZ245" s="16">
        <f>STDEVP(H$6:H246)</f>
        <v>4.276500815005586</v>
      </c>
      <c r="BA245" s="16">
        <f>STDEVP(I$6:I246)</f>
        <v>0</v>
      </c>
      <c r="BB245" s="16">
        <f>STDEVP(J$6:J246)</f>
        <v>0</v>
      </c>
      <c r="BC245" s="16">
        <f>STDEVP(K$6:K246)</f>
        <v>29.67458651837317</v>
      </c>
      <c r="BE245" s="39">
        <f t="shared" si="62"/>
        <v>186</v>
      </c>
      <c r="BF245" s="39">
        <f t="shared" si="63"/>
        <v>9</v>
      </c>
      <c r="BG245" s="39">
        <f t="shared" si="64"/>
        <v>23</v>
      </c>
      <c r="BH245" s="39">
        <f t="shared" si="65"/>
        <v>10</v>
      </c>
      <c r="BI245" s="39">
        <f t="shared" si="66"/>
        <v>6</v>
      </c>
      <c r="BJ245" s="39">
        <f t="shared" si="67"/>
        <v>6</v>
      </c>
    </row>
    <row r="246" spans="2:62" ht="14.25">
      <c r="B246" s="3">
        <f>'原始数据表'!B246</f>
        <v>0</v>
      </c>
      <c r="C246" s="3">
        <f>'原始数据表'!C246</f>
        <v>0</v>
      </c>
      <c r="D246" s="3">
        <f>'原始数据表'!D246</f>
        <v>0</v>
      </c>
      <c r="E246" s="3">
        <f>'原始数据表'!E246</f>
        <v>0</v>
      </c>
      <c r="F246" s="3">
        <f>'原始数据表'!F246</f>
        <v>0</v>
      </c>
      <c r="G246" s="3">
        <f>'原始数据表'!G246</f>
        <v>0</v>
      </c>
      <c r="H246" s="3">
        <f>'原始数据表'!H246</f>
        <v>0</v>
      </c>
      <c r="I246" s="3">
        <f>'原始数据表'!I246</f>
        <v>0</v>
      </c>
      <c r="J246" s="3">
        <f>'原始数据表'!J246</f>
        <v>0</v>
      </c>
      <c r="K246" s="3">
        <f t="shared" si="51"/>
        <v>0</v>
      </c>
      <c r="L246">
        <v>241</v>
      </c>
      <c r="M246" t="e">
        <f ca="1" t="shared" si="52"/>
        <v>#VALUE!</v>
      </c>
      <c r="N246" t="e">
        <f ca="1" t="shared" si="53"/>
        <v>#VALUE!</v>
      </c>
      <c r="O246" t="e">
        <f ca="1" t="shared" si="54"/>
        <v>#VALUE!</v>
      </c>
      <c r="P246" t="e">
        <f ca="1" t="shared" si="55"/>
        <v>#VALUE!</v>
      </c>
      <c r="Q246" t="e">
        <f ca="1" t="shared" si="56"/>
        <v>#VALUE!</v>
      </c>
      <c r="R246" t="e">
        <f ca="1" t="shared" si="57"/>
        <v>#VALUE!</v>
      </c>
      <c r="S246" t="e">
        <f ca="1" t="shared" si="58"/>
        <v>#VALUE!</v>
      </c>
      <c r="T246" t="e">
        <f ca="1" t="shared" si="59"/>
        <v>#VALUE!</v>
      </c>
      <c r="U246" t="e">
        <f ca="1" t="shared" si="60"/>
        <v>#VALUE!</v>
      </c>
      <c r="V246" t="e">
        <f ca="1" t="shared" si="61"/>
        <v>#VALUE!</v>
      </c>
      <c r="X246">
        <f>AVERAGE(B$6:B247)</f>
        <v>2.65702479338843</v>
      </c>
      <c r="Y246">
        <f>AVERAGE(C$6:C247)</f>
        <v>3.3677685950413223</v>
      </c>
      <c r="Z246">
        <f>AVERAGE(D$6:D247)</f>
        <v>2.0826446280991737</v>
      </c>
      <c r="AA246">
        <f>AVERAGE(E$6:E247)</f>
        <v>2.024793388429752</v>
      </c>
      <c r="AB246">
        <f>AVERAGE(F$6:F247)</f>
        <v>2.0454545454545454</v>
      </c>
      <c r="AC246">
        <f>AVERAGE(G$6:G247)</f>
        <v>1.7685950413223142</v>
      </c>
      <c r="AD246">
        <f>AVERAGE(H$6:H247)</f>
        <v>2.227272727272727</v>
      </c>
      <c r="AE246">
        <f>AVERAGE(I$6:I247)</f>
        <v>0</v>
      </c>
      <c r="AF246">
        <f>AVERAGE(J$6:J247)</f>
        <v>0</v>
      </c>
      <c r="AG246">
        <f>AVERAGE(K$6:K247)</f>
        <v>16.173553719008265</v>
      </c>
      <c r="AI246" t="e">
        <f>AVERAGE(M$6:M247)</f>
        <v>#VALUE!</v>
      </c>
      <c r="AJ246" t="e">
        <f>AVERAGE(N$6:N247)</f>
        <v>#VALUE!</v>
      </c>
      <c r="AK246" t="e">
        <f>AVERAGE(O$6:O247)</f>
        <v>#VALUE!</v>
      </c>
      <c r="AL246" t="e">
        <f>AVERAGE(P$6:P247)</f>
        <v>#VALUE!</v>
      </c>
      <c r="AM246" t="e">
        <f>AVERAGE(Q$6:Q247)</f>
        <v>#VALUE!</v>
      </c>
      <c r="AN246" t="e">
        <f>AVERAGE(R$6:R247)</f>
        <v>#VALUE!</v>
      </c>
      <c r="AO246" t="e">
        <f>AVERAGE(S$6:S247)</f>
        <v>#VALUE!</v>
      </c>
      <c r="AP246" t="e">
        <f>AVERAGE(T$6:T247)</f>
        <v>#VALUE!</v>
      </c>
      <c r="AQ246" t="e">
        <f>AVERAGE(U$6:U247)</f>
        <v>#VALUE!</v>
      </c>
      <c r="AR246" t="e">
        <f>AVERAGE(V$6:V247)</f>
        <v>#VALUE!</v>
      </c>
      <c r="AT246" s="16">
        <f>STDEVP(B$6:B247)</f>
        <v>4.995259346774104</v>
      </c>
      <c r="AU246" s="16">
        <f>STDEVP(C$6:C247)</f>
        <v>6.2892629858457525</v>
      </c>
      <c r="AV246" s="16">
        <f>STDEVP(D$6:D247)</f>
        <v>3.9039856236599886</v>
      </c>
      <c r="AW246" s="16">
        <f>STDEVP(E$6:E247)</f>
        <v>3.96151488245636</v>
      </c>
      <c r="AX246" s="16">
        <f>STDEVP(F$6:F247)</f>
        <v>4.015723229737233</v>
      </c>
      <c r="AY246" s="16">
        <f>STDEVP(G$6:G247)</f>
        <v>3.338382670176892</v>
      </c>
      <c r="AZ246" s="16">
        <f>STDEVP(H$6:H247)</f>
        <v>4.2700668700127125</v>
      </c>
      <c r="BA246" s="16">
        <f>STDEVP(I$6:I247)</f>
        <v>0</v>
      </c>
      <c r="BB246" s="16">
        <f>STDEVP(J$6:J247)</f>
        <v>0</v>
      </c>
      <c r="BC246" s="16">
        <f>STDEVP(K$6:K247)</f>
        <v>29.631532703292415</v>
      </c>
      <c r="BE246" s="39">
        <f t="shared" si="62"/>
        <v>187</v>
      </c>
      <c r="BF246" s="39">
        <f t="shared" si="63"/>
        <v>9</v>
      </c>
      <c r="BG246" s="39">
        <f t="shared" si="64"/>
        <v>23</v>
      </c>
      <c r="BH246" s="39">
        <f t="shared" si="65"/>
        <v>10</v>
      </c>
      <c r="BI246" s="39">
        <f t="shared" si="66"/>
        <v>6</v>
      </c>
      <c r="BJ246" s="39">
        <f t="shared" si="67"/>
        <v>6</v>
      </c>
    </row>
    <row r="247" spans="2:62" ht="14.25">
      <c r="B247" s="3">
        <f>'原始数据表'!B247</f>
        <v>0</v>
      </c>
      <c r="C247" s="3">
        <f>'原始数据表'!C247</f>
        <v>0</v>
      </c>
      <c r="D247" s="3">
        <f>'原始数据表'!D247</f>
        <v>0</v>
      </c>
      <c r="E247" s="3">
        <f>'原始数据表'!E247</f>
        <v>0</v>
      </c>
      <c r="F247" s="3">
        <f>'原始数据表'!F247</f>
        <v>0</v>
      </c>
      <c r="G247" s="3">
        <f>'原始数据表'!G247</f>
        <v>0</v>
      </c>
      <c r="H247" s="3">
        <f>'原始数据表'!H247</f>
        <v>0</v>
      </c>
      <c r="I247" s="3">
        <f>'原始数据表'!I247</f>
        <v>0</v>
      </c>
      <c r="J247" s="3">
        <f>'原始数据表'!J247</f>
        <v>0</v>
      </c>
      <c r="K247" s="3">
        <f t="shared" si="51"/>
        <v>0</v>
      </c>
      <c r="L247">
        <v>242</v>
      </c>
      <c r="M247" t="e">
        <f ca="1" t="shared" si="52"/>
        <v>#VALUE!</v>
      </c>
      <c r="N247" t="e">
        <f ca="1" t="shared" si="53"/>
        <v>#VALUE!</v>
      </c>
      <c r="O247" t="e">
        <f ca="1" t="shared" si="54"/>
        <v>#VALUE!</v>
      </c>
      <c r="P247" t="e">
        <f ca="1" t="shared" si="55"/>
        <v>#VALUE!</v>
      </c>
      <c r="Q247" t="e">
        <f ca="1" t="shared" si="56"/>
        <v>#VALUE!</v>
      </c>
      <c r="R247" t="e">
        <f ca="1" t="shared" si="57"/>
        <v>#VALUE!</v>
      </c>
      <c r="S247" t="e">
        <f ca="1" t="shared" si="58"/>
        <v>#VALUE!</v>
      </c>
      <c r="T247" t="e">
        <f ca="1" t="shared" si="59"/>
        <v>#VALUE!</v>
      </c>
      <c r="U247" t="e">
        <f ca="1" t="shared" si="60"/>
        <v>#VALUE!</v>
      </c>
      <c r="V247" t="e">
        <f ca="1" t="shared" si="61"/>
        <v>#VALUE!</v>
      </c>
      <c r="X247">
        <f>AVERAGE(B$6:B248)</f>
        <v>2.646090534979424</v>
      </c>
      <c r="Y247">
        <f>AVERAGE(C$6:C248)</f>
        <v>3.353909465020576</v>
      </c>
      <c r="Z247">
        <f>AVERAGE(D$6:D248)</f>
        <v>2.074074074074074</v>
      </c>
      <c r="AA247">
        <f>AVERAGE(E$6:E248)</f>
        <v>2.016460905349794</v>
      </c>
      <c r="AB247">
        <f>AVERAGE(F$6:F248)</f>
        <v>2.037037037037037</v>
      </c>
      <c r="AC247">
        <f>AVERAGE(G$6:G248)</f>
        <v>1.7613168724279835</v>
      </c>
      <c r="AD247">
        <f>AVERAGE(H$6:H248)</f>
        <v>2.2181069958847734</v>
      </c>
      <c r="AE247">
        <f>AVERAGE(I$6:I248)</f>
        <v>0</v>
      </c>
      <c r="AF247">
        <f>AVERAGE(J$6:J248)</f>
        <v>0</v>
      </c>
      <c r="AG247">
        <f>AVERAGE(K$6:K248)</f>
        <v>16.106995884773664</v>
      </c>
      <c r="AI247" t="e">
        <f>AVERAGE(M$6:M248)</f>
        <v>#VALUE!</v>
      </c>
      <c r="AJ247" t="e">
        <f>AVERAGE(N$6:N248)</f>
        <v>#VALUE!</v>
      </c>
      <c r="AK247" t="e">
        <f>AVERAGE(O$6:O248)</f>
        <v>#VALUE!</v>
      </c>
      <c r="AL247" t="e">
        <f>AVERAGE(P$6:P248)</f>
        <v>#VALUE!</v>
      </c>
      <c r="AM247" t="e">
        <f>AVERAGE(Q$6:Q248)</f>
        <v>#VALUE!</v>
      </c>
      <c r="AN247" t="e">
        <f>AVERAGE(R$6:R248)</f>
        <v>#VALUE!</v>
      </c>
      <c r="AO247" t="e">
        <f>AVERAGE(S$6:S248)</f>
        <v>#VALUE!</v>
      </c>
      <c r="AP247" t="e">
        <f>AVERAGE(T$6:T248)</f>
        <v>#VALUE!</v>
      </c>
      <c r="AQ247" t="e">
        <f>AVERAGE(U$6:U248)</f>
        <v>#VALUE!</v>
      </c>
      <c r="AR247" t="e">
        <f>AVERAGE(V$6:V248)</f>
        <v>#VALUE!</v>
      </c>
      <c r="AT247" s="16">
        <f>STDEVP(B$6:B248)</f>
        <v>4.987871621935182</v>
      </c>
      <c r="AU247" s="16">
        <f>STDEVP(C$6:C248)</f>
        <v>6.280010676646921</v>
      </c>
      <c r="AV247" s="16">
        <f>STDEVP(D$6:D248)</f>
        <v>3.8982251246028685</v>
      </c>
      <c r="AW247" s="16">
        <f>STDEVP(E$6:E248)</f>
        <v>3.9554796894402693</v>
      </c>
      <c r="AX247" s="16">
        <f>STDEVP(F$6:F248)</f>
        <v>4.009590697103514</v>
      </c>
      <c r="AY247" s="16">
        <f>STDEVP(G$6:G248)</f>
        <v>3.3334298619361755</v>
      </c>
      <c r="AZ247" s="16">
        <f>STDEVP(H$6:H248)</f>
        <v>4.26365650432886</v>
      </c>
      <c r="BA247" s="16">
        <f>STDEVP(I$6:I248)</f>
        <v>0</v>
      </c>
      <c r="BB247" s="16">
        <f>STDEVP(J$6:J248)</f>
        <v>0</v>
      </c>
      <c r="BC247" s="16">
        <f>STDEVP(K$6:K248)</f>
        <v>29.588621026798002</v>
      </c>
      <c r="BE247" s="39">
        <f t="shared" si="62"/>
        <v>188</v>
      </c>
      <c r="BF247" s="39">
        <f t="shared" si="63"/>
        <v>9</v>
      </c>
      <c r="BG247" s="39">
        <f t="shared" si="64"/>
        <v>23</v>
      </c>
      <c r="BH247" s="39">
        <f t="shared" si="65"/>
        <v>10</v>
      </c>
      <c r="BI247" s="39">
        <f t="shared" si="66"/>
        <v>6</v>
      </c>
      <c r="BJ247" s="39">
        <f t="shared" si="67"/>
        <v>6</v>
      </c>
    </row>
    <row r="248" spans="2:62" ht="14.25">
      <c r="B248" s="3">
        <f>'原始数据表'!B248</f>
        <v>0</v>
      </c>
      <c r="C248" s="3">
        <f>'原始数据表'!C248</f>
        <v>0</v>
      </c>
      <c r="D248" s="3">
        <f>'原始数据表'!D248</f>
        <v>0</v>
      </c>
      <c r="E248" s="3">
        <f>'原始数据表'!E248</f>
        <v>0</v>
      </c>
      <c r="F248" s="3">
        <f>'原始数据表'!F248</f>
        <v>0</v>
      </c>
      <c r="G248" s="3">
        <f>'原始数据表'!G248</f>
        <v>0</v>
      </c>
      <c r="H248" s="3">
        <f>'原始数据表'!H248</f>
        <v>0</v>
      </c>
      <c r="I248" s="3">
        <f>'原始数据表'!I248</f>
        <v>0</v>
      </c>
      <c r="J248" s="3">
        <f>'原始数据表'!J248</f>
        <v>0</v>
      </c>
      <c r="K248" s="3">
        <f t="shared" si="51"/>
        <v>0</v>
      </c>
      <c r="L248">
        <v>243</v>
      </c>
      <c r="M248" t="e">
        <f ca="1" t="shared" si="52"/>
        <v>#VALUE!</v>
      </c>
      <c r="N248" t="e">
        <f ca="1" t="shared" si="53"/>
        <v>#VALUE!</v>
      </c>
      <c r="O248" t="e">
        <f ca="1" t="shared" si="54"/>
        <v>#VALUE!</v>
      </c>
      <c r="P248" t="e">
        <f ca="1" t="shared" si="55"/>
        <v>#VALUE!</v>
      </c>
      <c r="Q248" t="e">
        <f ca="1" t="shared" si="56"/>
        <v>#VALUE!</v>
      </c>
      <c r="R248" t="e">
        <f ca="1" t="shared" si="57"/>
        <v>#VALUE!</v>
      </c>
      <c r="S248" t="e">
        <f ca="1" t="shared" si="58"/>
        <v>#VALUE!</v>
      </c>
      <c r="T248" t="e">
        <f ca="1" t="shared" si="59"/>
        <v>#VALUE!</v>
      </c>
      <c r="U248" t="e">
        <f ca="1" t="shared" si="60"/>
        <v>#VALUE!</v>
      </c>
      <c r="V248" t="e">
        <f ca="1" t="shared" si="61"/>
        <v>#VALUE!</v>
      </c>
      <c r="X248">
        <f>AVERAGE(B$6:B249)</f>
        <v>2.6352459016393444</v>
      </c>
      <c r="Y248">
        <f>AVERAGE(C$6:C249)</f>
        <v>3.3401639344262297</v>
      </c>
      <c r="Z248">
        <f>AVERAGE(D$6:D249)</f>
        <v>2.0655737704918034</v>
      </c>
      <c r="AA248">
        <f>AVERAGE(E$6:E249)</f>
        <v>2.0081967213114753</v>
      </c>
      <c r="AB248">
        <f>AVERAGE(F$6:F249)</f>
        <v>2.028688524590164</v>
      </c>
      <c r="AC248">
        <f>AVERAGE(G$6:G249)</f>
        <v>1.7540983606557377</v>
      </c>
      <c r="AD248">
        <f>AVERAGE(H$6:H249)</f>
        <v>2.209016393442623</v>
      </c>
      <c r="AE248">
        <f>AVERAGE(I$6:I249)</f>
        <v>0</v>
      </c>
      <c r="AF248">
        <f>AVERAGE(J$6:J249)</f>
        <v>0</v>
      </c>
      <c r="AG248">
        <f>AVERAGE(K$6:K249)</f>
        <v>16.040983606557376</v>
      </c>
      <c r="AI248" t="e">
        <f>AVERAGE(M$6:M249)</f>
        <v>#VALUE!</v>
      </c>
      <c r="AJ248" t="e">
        <f>AVERAGE(N$6:N249)</f>
        <v>#VALUE!</v>
      </c>
      <c r="AK248" t="e">
        <f>AVERAGE(O$6:O249)</f>
        <v>#VALUE!</v>
      </c>
      <c r="AL248" t="e">
        <f>AVERAGE(P$6:P249)</f>
        <v>#VALUE!</v>
      </c>
      <c r="AM248" t="e">
        <f>AVERAGE(Q$6:Q249)</f>
        <v>#VALUE!</v>
      </c>
      <c r="AN248" t="e">
        <f>AVERAGE(R$6:R249)</f>
        <v>#VALUE!</v>
      </c>
      <c r="AO248" t="e">
        <f>AVERAGE(S$6:S249)</f>
        <v>#VALUE!</v>
      </c>
      <c r="AP248" t="e">
        <f>AVERAGE(T$6:T249)</f>
        <v>#VALUE!</v>
      </c>
      <c r="AQ248" t="e">
        <f>AVERAGE(U$6:U249)</f>
        <v>#VALUE!</v>
      </c>
      <c r="AR248" t="e">
        <f>AVERAGE(V$6:V249)</f>
        <v>#VALUE!</v>
      </c>
      <c r="AT248" s="16">
        <f>STDEVP(B$6:B249)</f>
        <v>4.980509917457553</v>
      </c>
      <c r="AU248" s="16">
        <f>STDEVP(C$6:C249)</f>
        <v>6.270790467547102</v>
      </c>
      <c r="AV248" s="16">
        <f>STDEVP(D$6:D249)</f>
        <v>3.892484782955679</v>
      </c>
      <c r="AW248" s="16">
        <f>STDEVP(E$6:E249)</f>
        <v>3.9494674918901973</v>
      </c>
      <c r="AX248" s="16">
        <f>STDEVP(F$6:F249)</f>
        <v>4.003481671388918</v>
      </c>
      <c r="AY248" s="16">
        <f>STDEVP(G$6:G249)</f>
        <v>3.328494651650035</v>
      </c>
      <c r="AZ248" s="16">
        <f>STDEVP(H$6:H249)</f>
        <v>4.257269657204895</v>
      </c>
      <c r="BA248" s="16">
        <f>STDEVP(I$6:I249)</f>
        <v>0</v>
      </c>
      <c r="BB248" s="16">
        <f>STDEVP(J$6:J249)</f>
        <v>0</v>
      </c>
      <c r="BC248" s="16">
        <f>STDEVP(K$6:K249)</f>
        <v>29.54585143023359</v>
      </c>
      <c r="BE248" s="39">
        <f t="shared" si="62"/>
        <v>189</v>
      </c>
      <c r="BF248" s="39">
        <f t="shared" si="63"/>
        <v>9</v>
      </c>
      <c r="BG248" s="39">
        <f t="shared" si="64"/>
        <v>23</v>
      </c>
      <c r="BH248" s="39">
        <f t="shared" si="65"/>
        <v>10</v>
      </c>
      <c r="BI248" s="39">
        <f t="shared" si="66"/>
        <v>6</v>
      </c>
      <c r="BJ248" s="39">
        <f t="shared" si="67"/>
        <v>6</v>
      </c>
    </row>
    <row r="249" spans="2:62" ht="14.25">
      <c r="B249" s="3">
        <f>'原始数据表'!B249</f>
        <v>0</v>
      </c>
      <c r="C249" s="3">
        <f>'原始数据表'!C249</f>
        <v>0</v>
      </c>
      <c r="D249" s="3">
        <f>'原始数据表'!D249</f>
        <v>0</v>
      </c>
      <c r="E249" s="3">
        <f>'原始数据表'!E249</f>
        <v>0</v>
      </c>
      <c r="F249" s="3">
        <f>'原始数据表'!F249</f>
        <v>0</v>
      </c>
      <c r="G249" s="3">
        <f>'原始数据表'!G249</f>
        <v>0</v>
      </c>
      <c r="H249" s="3">
        <f>'原始数据表'!H249</f>
        <v>0</v>
      </c>
      <c r="I249" s="3">
        <f>'原始数据表'!I249</f>
        <v>0</v>
      </c>
      <c r="J249" s="3">
        <f>'原始数据表'!J249</f>
        <v>0</v>
      </c>
      <c r="K249" s="3">
        <f t="shared" si="51"/>
        <v>0</v>
      </c>
      <c r="L249">
        <v>244</v>
      </c>
      <c r="M249" t="e">
        <f ca="1" t="shared" si="52"/>
        <v>#VALUE!</v>
      </c>
      <c r="N249" t="e">
        <f ca="1" t="shared" si="53"/>
        <v>#VALUE!</v>
      </c>
      <c r="O249" t="e">
        <f ca="1" t="shared" si="54"/>
        <v>#VALUE!</v>
      </c>
      <c r="P249" t="e">
        <f ca="1" t="shared" si="55"/>
        <v>#VALUE!</v>
      </c>
      <c r="Q249" t="e">
        <f ca="1" t="shared" si="56"/>
        <v>#VALUE!</v>
      </c>
      <c r="R249" t="e">
        <f ca="1" t="shared" si="57"/>
        <v>#VALUE!</v>
      </c>
      <c r="S249" t="e">
        <f ca="1" t="shared" si="58"/>
        <v>#VALUE!</v>
      </c>
      <c r="T249" t="e">
        <f ca="1" t="shared" si="59"/>
        <v>#VALUE!</v>
      </c>
      <c r="U249" t="e">
        <f ca="1" t="shared" si="60"/>
        <v>#VALUE!</v>
      </c>
      <c r="V249" t="e">
        <f ca="1" t="shared" si="61"/>
        <v>#VALUE!</v>
      </c>
      <c r="X249">
        <f>AVERAGE(B$6:B250)</f>
        <v>2.6244897959183673</v>
      </c>
      <c r="Y249">
        <f>AVERAGE(C$6:C250)</f>
        <v>3.326530612244898</v>
      </c>
      <c r="Z249">
        <f>AVERAGE(D$6:D250)</f>
        <v>2.057142857142857</v>
      </c>
      <c r="AA249">
        <f>AVERAGE(E$6:E250)</f>
        <v>2</v>
      </c>
      <c r="AB249">
        <f>AVERAGE(F$6:F250)</f>
        <v>2.020408163265306</v>
      </c>
      <c r="AC249">
        <f>AVERAGE(G$6:G250)</f>
        <v>1.7469387755102042</v>
      </c>
      <c r="AD249">
        <f>AVERAGE(H$6:H250)</f>
        <v>2.2</v>
      </c>
      <c r="AE249">
        <f>AVERAGE(I$6:I250)</f>
        <v>0</v>
      </c>
      <c r="AF249">
        <f>AVERAGE(J$6:J250)</f>
        <v>0</v>
      </c>
      <c r="AG249">
        <f>AVERAGE(K$6:K250)</f>
        <v>15.975510204081633</v>
      </c>
      <c r="AI249" t="e">
        <f>AVERAGE(M$6:M250)</f>
        <v>#VALUE!</v>
      </c>
      <c r="AJ249" t="e">
        <f>AVERAGE(N$6:N250)</f>
        <v>#VALUE!</v>
      </c>
      <c r="AK249" t="e">
        <f>AVERAGE(O$6:O250)</f>
        <v>#VALUE!</v>
      </c>
      <c r="AL249" t="e">
        <f>AVERAGE(P$6:P250)</f>
        <v>#VALUE!</v>
      </c>
      <c r="AM249" t="e">
        <f>AVERAGE(Q$6:Q250)</f>
        <v>#VALUE!</v>
      </c>
      <c r="AN249" t="e">
        <f>AVERAGE(R$6:R250)</f>
        <v>#VALUE!</v>
      </c>
      <c r="AO249" t="e">
        <f>AVERAGE(S$6:S250)</f>
        <v>#VALUE!</v>
      </c>
      <c r="AP249" t="e">
        <f>AVERAGE(T$6:T250)</f>
        <v>#VALUE!</v>
      </c>
      <c r="AQ249" t="e">
        <f>AVERAGE(U$6:U250)</f>
        <v>#VALUE!</v>
      </c>
      <c r="AR249" t="e">
        <f>AVERAGE(V$6:V250)</f>
        <v>#VALUE!</v>
      </c>
      <c r="AT249" s="16">
        <f>STDEVP(B$6:B250)</f>
        <v>4.973174185003545</v>
      </c>
      <c r="AU249" s="16">
        <f>STDEVP(C$6:C250)</f>
        <v>6.261602308798658</v>
      </c>
      <c r="AV249" s="16">
        <f>STDEVP(D$6:D250)</f>
        <v>3.8867645639413513</v>
      </c>
      <c r="AW249" s="16">
        <f>STDEVP(E$6:E250)</f>
        <v>3.9434782119549316</v>
      </c>
      <c r="AX249" s="16">
        <f>STDEVP(F$6:F250)</f>
        <v>3.99739607039468</v>
      </c>
      <c r="AY249" s="16">
        <f>STDEVP(G$6:G250)</f>
        <v>3.323577003514794</v>
      </c>
      <c r="AZ249" s="16">
        <f>STDEVP(H$6:H250)</f>
        <v>4.25090626591938</v>
      </c>
      <c r="BA249" s="16">
        <f>STDEVP(I$6:I250)</f>
        <v>0</v>
      </c>
      <c r="BB249" s="16">
        <f>STDEVP(J$6:J250)</f>
        <v>0</v>
      </c>
      <c r="BC249" s="16">
        <f>STDEVP(K$6:K250)</f>
        <v>29.50322383361565</v>
      </c>
      <c r="BE249" s="39">
        <f t="shared" si="62"/>
        <v>190</v>
      </c>
      <c r="BF249" s="39">
        <f t="shared" si="63"/>
        <v>9</v>
      </c>
      <c r="BG249" s="39">
        <f t="shared" si="64"/>
        <v>23</v>
      </c>
      <c r="BH249" s="39">
        <f t="shared" si="65"/>
        <v>10</v>
      </c>
      <c r="BI249" s="39">
        <f t="shared" si="66"/>
        <v>6</v>
      </c>
      <c r="BJ249" s="39">
        <f t="shared" si="67"/>
        <v>6</v>
      </c>
    </row>
    <row r="250" spans="2:62" ht="14.25">
      <c r="B250" s="3">
        <f>'原始数据表'!B250</f>
        <v>0</v>
      </c>
      <c r="C250" s="3">
        <f>'原始数据表'!C250</f>
        <v>0</v>
      </c>
      <c r="D250" s="3">
        <f>'原始数据表'!D250</f>
        <v>0</v>
      </c>
      <c r="E250" s="3">
        <f>'原始数据表'!E250</f>
        <v>0</v>
      </c>
      <c r="F250" s="3">
        <f>'原始数据表'!F250</f>
        <v>0</v>
      </c>
      <c r="G250" s="3">
        <f>'原始数据表'!G250</f>
        <v>0</v>
      </c>
      <c r="H250" s="3">
        <f>'原始数据表'!H250</f>
        <v>0</v>
      </c>
      <c r="I250" s="3">
        <f>'原始数据表'!I250</f>
        <v>0</v>
      </c>
      <c r="J250" s="3">
        <f>'原始数据表'!J250</f>
        <v>0</v>
      </c>
      <c r="K250" s="3">
        <f t="shared" si="51"/>
        <v>0</v>
      </c>
      <c r="L250">
        <v>245</v>
      </c>
      <c r="M250" t="e">
        <f ca="1" t="shared" si="52"/>
        <v>#VALUE!</v>
      </c>
      <c r="N250" t="e">
        <f ca="1" t="shared" si="53"/>
        <v>#VALUE!</v>
      </c>
      <c r="O250" t="e">
        <f ca="1" t="shared" si="54"/>
        <v>#VALUE!</v>
      </c>
      <c r="P250" t="e">
        <f ca="1" t="shared" si="55"/>
        <v>#VALUE!</v>
      </c>
      <c r="Q250" t="e">
        <f ca="1" t="shared" si="56"/>
        <v>#VALUE!</v>
      </c>
      <c r="R250" t="e">
        <f ca="1" t="shared" si="57"/>
        <v>#VALUE!</v>
      </c>
      <c r="S250" t="e">
        <f ca="1" t="shared" si="58"/>
        <v>#VALUE!</v>
      </c>
      <c r="T250" t="e">
        <f ca="1" t="shared" si="59"/>
        <v>#VALUE!</v>
      </c>
      <c r="U250" t="e">
        <f ca="1" t="shared" si="60"/>
        <v>#VALUE!</v>
      </c>
      <c r="V250" t="e">
        <f ca="1" t="shared" si="61"/>
        <v>#VALUE!</v>
      </c>
      <c r="X250">
        <f>AVERAGE(B$6:B251)</f>
        <v>2.613821138211382</v>
      </c>
      <c r="Y250">
        <f>AVERAGE(C$6:C251)</f>
        <v>3.313008130081301</v>
      </c>
      <c r="Z250">
        <f>AVERAGE(D$6:D251)</f>
        <v>2.048780487804878</v>
      </c>
      <c r="AA250">
        <f>AVERAGE(E$6:E251)</f>
        <v>1.991869918699187</v>
      </c>
      <c r="AB250">
        <f>AVERAGE(F$6:F251)</f>
        <v>2.0121951219512195</v>
      </c>
      <c r="AC250">
        <f>AVERAGE(G$6:G251)</f>
        <v>1.7398373983739837</v>
      </c>
      <c r="AD250">
        <f>AVERAGE(H$6:H251)</f>
        <v>2.1910569105691056</v>
      </c>
      <c r="AE250">
        <f>AVERAGE(I$6:I251)</f>
        <v>0</v>
      </c>
      <c r="AF250">
        <f>AVERAGE(J$6:J251)</f>
        <v>0</v>
      </c>
      <c r="AG250">
        <f>AVERAGE(K$6:K251)</f>
        <v>15.910569105691057</v>
      </c>
      <c r="AI250" t="e">
        <f>AVERAGE(M$6:M251)</f>
        <v>#VALUE!</v>
      </c>
      <c r="AJ250" t="e">
        <f>AVERAGE(N$6:N251)</f>
        <v>#VALUE!</v>
      </c>
      <c r="AK250" t="e">
        <f>AVERAGE(O$6:O251)</f>
        <v>#VALUE!</v>
      </c>
      <c r="AL250" t="e">
        <f>AVERAGE(P$6:P251)</f>
        <v>#VALUE!</v>
      </c>
      <c r="AM250" t="e">
        <f>AVERAGE(Q$6:Q251)</f>
        <v>#VALUE!</v>
      </c>
      <c r="AN250" t="e">
        <f>AVERAGE(R$6:R251)</f>
        <v>#VALUE!</v>
      </c>
      <c r="AO250" t="e">
        <f>AVERAGE(S$6:S251)</f>
        <v>#VALUE!</v>
      </c>
      <c r="AP250" t="e">
        <f>AVERAGE(T$6:T251)</f>
        <v>#VALUE!</v>
      </c>
      <c r="AQ250" t="e">
        <f>AVERAGE(U$6:U251)</f>
        <v>#VALUE!</v>
      </c>
      <c r="AR250" t="e">
        <f>AVERAGE(V$6:V251)</f>
        <v>#VALUE!</v>
      </c>
      <c r="AT250" s="16">
        <f>STDEVP(B$6:B251)</f>
        <v>4.965864373514297</v>
      </c>
      <c r="AU250" s="16">
        <f>STDEVP(C$6:C251)</f>
        <v>6.252446146994959</v>
      </c>
      <c r="AV250" s="16">
        <f>STDEVP(D$6:D251)</f>
        <v>3.881064430593239</v>
      </c>
      <c r="AW250" s="16">
        <f>STDEVP(E$6:E251)</f>
        <v>3.937511770449512</v>
      </c>
      <c r="AX250" s="16">
        <f>STDEVP(F$6:F251)</f>
        <v>3.9913338106382037</v>
      </c>
      <c r="AY250" s="16">
        <f>STDEVP(G$6:G251)</f>
        <v>3.3186768799814352</v>
      </c>
      <c r="AZ250" s="16">
        <f>STDEVP(H$6:H251)</f>
        <v>4.244566265872058</v>
      </c>
      <c r="BA250" s="16">
        <f>STDEVP(I$6:I251)</f>
        <v>0</v>
      </c>
      <c r="BB250" s="16">
        <f>STDEVP(J$6:J251)</f>
        <v>0</v>
      </c>
      <c r="BC250" s="16">
        <f>STDEVP(K$6:K251)</f>
        <v>29.460738136476444</v>
      </c>
      <c r="BE250" s="39">
        <f t="shared" si="62"/>
        <v>191</v>
      </c>
      <c r="BF250" s="39">
        <f t="shared" si="63"/>
        <v>9</v>
      </c>
      <c r="BG250" s="39">
        <f t="shared" si="64"/>
        <v>23</v>
      </c>
      <c r="BH250" s="39">
        <f t="shared" si="65"/>
        <v>10</v>
      </c>
      <c r="BI250" s="39">
        <f t="shared" si="66"/>
        <v>6</v>
      </c>
      <c r="BJ250" s="39">
        <f t="shared" si="67"/>
        <v>6</v>
      </c>
    </row>
    <row r="251" spans="2:62" ht="14.25">
      <c r="B251" s="3">
        <f>'原始数据表'!B251</f>
        <v>0</v>
      </c>
      <c r="C251" s="3">
        <f>'原始数据表'!C251</f>
        <v>0</v>
      </c>
      <c r="D251" s="3">
        <f>'原始数据表'!D251</f>
        <v>0</v>
      </c>
      <c r="E251" s="3">
        <f>'原始数据表'!E251</f>
        <v>0</v>
      </c>
      <c r="F251" s="3">
        <f>'原始数据表'!F251</f>
        <v>0</v>
      </c>
      <c r="G251" s="3">
        <f>'原始数据表'!G251</f>
        <v>0</v>
      </c>
      <c r="H251" s="3">
        <f>'原始数据表'!H251</f>
        <v>0</v>
      </c>
      <c r="I251" s="3">
        <f>'原始数据表'!I251</f>
        <v>0</v>
      </c>
      <c r="J251" s="3">
        <f>'原始数据表'!J251</f>
        <v>0</v>
      </c>
      <c r="K251" s="3">
        <f t="shared" si="51"/>
        <v>0</v>
      </c>
      <c r="L251">
        <v>246</v>
      </c>
      <c r="M251" t="e">
        <f ca="1" t="shared" si="52"/>
        <v>#VALUE!</v>
      </c>
      <c r="N251" t="e">
        <f ca="1" t="shared" si="53"/>
        <v>#VALUE!</v>
      </c>
      <c r="O251" t="e">
        <f ca="1" t="shared" si="54"/>
        <v>#VALUE!</v>
      </c>
      <c r="P251" t="e">
        <f ca="1" t="shared" si="55"/>
        <v>#VALUE!</v>
      </c>
      <c r="Q251" t="e">
        <f ca="1" t="shared" si="56"/>
        <v>#VALUE!</v>
      </c>
      <c r="R251" t="e">
        <f ca="1" t="shared" si="57"/>
        <v>#VALUE!</v>
      </c>
      <c r="S251" t="e">
        <f ca="1" t="shared" si="58"/>
        <v>#VALUE!</v>
      </c>
      <c r="T251" t="e">
        <f ca="1" t="shared" si="59"/>
        <v>#VALUE!</v>
      </c>
      <c r="U251" t="e">
        <f ca="1" t="shared" si="60"/>
        <v>#VALUE!</v>
      </c>
      <c r="V251" t="e">
        <f ca="1" t="shared" si="61"/>
        <v>#VALUE!</v>
      </c>
      <c r="X251">
        <f>AVERAGE(B$6:B252)</f>
        <v>2.603238866396761</v>
      </c>
      <c r="Y251">
        <f>AVERAGE(C$6:C252)</f>
        <v>3.299595141700405</v>
      </c>
      <c r="Z251">
        <f>AVERAGE(D$6:D252)</f>
        <v>2.0404858299595143</v>
      </c>
      <c r="AA251">
        <f>AVERAGE(E$6:E252)</f>
        <v>1.9838056680161944</v>
      </c>
      <c r="AB251">
        <f>AVERAGE(F$6:F252)</f>
        <v>2.0040485829959516</v>
      </c>
      <c r="AC251">
        <f>AVERAGE(G$6:G252)</f>
        <v>1.7327935222672064</v>
      </c>
      <c r="AD251">
        <f>AVERAGE(H$6:H252)</f>
        <v>2.182186234817814</v>
      </c>
      <c r="AE251">
        <f>AVERAGE(I$6:I252)</f>
        <v>0</v>
      </c>
      <c r="AF251">
        <f>AVERAGE(J$6:J252)</f>
        <v>0</v>
      </c>
      <c r="AG251">
        <f>AVERAGE(K$6:K252)</f>
        <v>15.846153846153847</v>
      </c>
      <c r="AI251" t="e">
        <f>AVERAGE(M$6:M252)</f>
        <v>#VALUE!</v>
      </c>
      <c r="AJ251" t="e">
        <f>AVERAGE(N$6:N252)</f>
        <v>#VALUE!</v>
      </c>
      <c r="AK251" t="e">
        <f>AVERAGE(O$6:O252)</f>
        <v>#VALUE!</v>
      </c>
      <c r="AL251" t="e">
        <f>AVERAGE(P$6:P252)</f>
        <v>#VALUE!</v>
      </c>
      <c r="AM251" t="e">
        <f>AVERAGE(Q$6:Q252)</f>
        <v>#VALUE!</v>
      </c>
      <c r="AN251" t="e">
        <f>AVERAGE(R$6:R252)</f>
        <v>#VALUE!</v>
      </c>
      <c r="AO251" t="e">
        <f>AVERAGE(S$6:S252)</f>
        <v>#VALUE!</v>
      </c>
      <c r="AP251" t="e">
        <f>AVERAGE(T$6:T252)</f>
        <v>#VALUE!</v>
      </c>
      <c r="AQ251" t="e">
        <f>AVERAGE(U$6:U252)</f>
        <v>#VALUE!</v>
      </c>
      <c r="AR251" t="e">
        <f>AVERAGE(V$6:V252)</f>
        <v>#VALUE!</v>
      </c>
      <c r="AT251" s="16">
        <f>STDEVP(B$6:B252)</f>
        <v>4.95858042932823</v>
      </c>
      <c r="AU251" s="16">
        <f>STDEVP(C$6:C252)</f>
        <v>6.24332192522544</v>
      </c>
      <c r="AV251" s="16">
        <f>STDEVP(D$6:D252)</f>
        <v>3.875384343849297</v>
      </c>
      <c r="AW251" s="16">
        <f>STDEVP(E$6:E252)</f>
        <v>3.931568086928434</v>
      </c>
      <c r="AX251" s="16">
        <f>STDEVP(F$6:F252)</f>
        <v>3.9852948074255603</v>
      </c>
      <c r="AY251" s="16">
        <f>STDEVP(G$6:G252)</f>
        <v>3.313794241832918</v>
      </c>
      <c r="AZ251" s="16">
        <f>STDEVP(H$6:H252)</f>
        <v>4.238249590673838</v>
      </c>
      <c r="BA251" s="16">
        <f>STDEVP(I$6:I252)</f>
        <v>0</v>
      </c>
      <c r="BB251" s="16">
        <f>STDEVP(J$6:J252)</f>
        <v>0</v>
      </c>
      <c r="BC251" s="16">
        <f>STDEVP(K$6:K252)</f>
        <v>29.418394218676877</v>
      </c>
      <c r="BE251" s="39">
        <f t="shared" si="62"/>
        <v>192</v>
      </c>
      <c r="BF251" s="39">
        <f t="shared" si="63"/>
        <v>9</v>
      </c>
      <c r="BG251" s="39">
        <f t="shared" si="64"/>
        <v>23</v>
      </c>
      <c r="BH251" s="39">
        <f t="shared" si="65"/>
        <v>10</v>
      </c>
      <c r="BI251" s="39">
        <f t="shared" si="66"/>
        <v>6</v>
      </c>
      <c r="BJ251" s="39">
        <f t="shared" si="67"/>
        <v>6</v>
      </c>
    </row>
    <row r="252" spans="2:62" ht="14.25">
      <c r="B252" s="3">
        <f>'原始数据表'!B252</f>
        <v>0</v>
      </c>
      <c r="C252" s="3">
        <f>'原始数据表'!C252</f>
        <v>0</v>
      </c>
      <c r="D252" s="3">
        <f>'原始数据表'!D252</f>
        <v>0</v>
      </c>
      <c r="E252" s="3">
        <f>'原始数据表'!E252</f>
        <v>0</v>
      </c>
      <c r="F252" s="3">
        <f>'原始数据表'!F252</f>
        <v>0</v>
      </c>
      <c r="G252" s="3">
        <f>'原始数据表'!G252</f>
        <v>0</v>
      </c>
      <c r="H252" s="3">
        <f>'原始数据表'!H252</f>
        <v>0</v>
      </c>
      <c r="I252" s="3">
        <f>'原始数据表'!I252</f>
        <v>0</v>
      </c>
      <c r="J252" s="3">
        <f>'原始数据表'!J252</f>
        <v>0</v>
      </c>
      <c r="K252" s="3">
        <f t="shared" si="51"/>
        <v>0</v>
      </c>
      <c r="L252">
        <v>247</v>
      </c>
      <c r="M252" t="e">
        <f ca="1" t="shared" si="52"/>
        <v>#VALUE!</v>
      </c>
      <c r="N252" t="e">
        <f ca="1" t="shared" si="53"/>
        <v>#VALUE!</v>
      </c>
      <c r="O252" t="e">
        <f ca="1" t="shared" si="54"/>
        <v>#VALUE!</v>
      </c>
      <c r="P252" t="e">
        <f ca="1" t="shared" si="55"/>
        <v>#VALUE!</v>
      </c>
      <c r="Q252" t="e">
        <f ca="1" t="shared" si="56"/>
        <v>#VALUE!</v>
      </c>
      <c r="R252" t="e">
        <f ca="1" t="shared" si="57"/>
        <v>#VALUE!</v>
      </c>
      <c r="S252" t="e">
        <f ca="1" t="shared" si="58"/>
        <v>#VALUE!</v>
      </c>
      <c r="T252" t="e">
        <f ca="1" t="shared" si="59"/>
        <v>#VALUE!</v>
      </c>
      <c r="U252" t="e">
        <f ca="1" t="shared" si="60"/>
        <v>#VALUE!</v>
      </c>
      <c r="V252" t="e">
        <f ca="1" t="shared" si="61"/>
        <v>#VALUE!</v>
      </c>
      <c r="X252">
        <f>AVERAGE(B$6:B253)</f>
        <v>2.592741935483871</v>
      </c>
      <c r="Y252">
        <f>AVERAGE(C$6:C253)</f>
        <v>3.286290322580645</v>
      </c>
      <c r="Z252">
        <f>AVERAGE(D$6:D253)</f>
        <v>2.032258064516129</v>
      </c>
      <c r="AA252">
        <f>AVERAGE(E$6:E253)</f>
        <v>1.9758064516129032</v>
      </c>
      <c r="AB252">
        <f>AVERAGE(F$6:F253)</f>
        <v>1.9959677419354838</v>
      </c>
      <c r="AC252">
        <f>AVERAGE(G$6:G253)</f>
        <v>1.7258064516129032</v>
      </c>
      <c r="AD252">
        <f>AVERAGE(H$6:H253)</f>
        <v>2.1733870967741935</v>
      </c>
      <c r="AE252">
        <f>AVERAGE(I$6:I253)</f>
        <v>0</v>
      </c>
      <c r="AF252">
        <f>AVERAGE(J$6:J253)</f>
        <v>0</v>
      </c>
      <c r="AG252">
        <f>AVERAGE(K$6:K253)</f>
        <v>15.78225806451613</v>
      </c>
      <c r="AI252" t="e">
        <f>AVERAGE(M$6:M253)</f>
        <v>#VALUE!</v>
      </c>
      <c r="AJ252" t="e">
        <f>AVERAGE(N$6:N253)</f>
        <v>#VALUE!</v>
      </c>
      <c r="AK252" t="e">
        <f>AVERAGE(O$6:O253)</f>
        <v>#VALUE!</v>
      </c>
      <c r="AL252" t="e">
        <f>AVERAGE(P$6:P253)</f>
        <v>#VALUE!</v>
      </c>
      <c r="AM252" t="e">
        <f>AVERAGE(Q$6:Q253)</f>
        <v>#VALUE!</v>
      </c>
      <c r="AN252" t="e">
        <f>AVERAGE(R$6:R253)</f>
        <v>#VALUE!</v>
      </c>
      <c r="AO252" t="e">
        <f>AVERAGE(S$6:S253)</f>
        <v>#VALUE!</v>
      </c>
      <c r="AP252" t="e">
        <f>AVERAGE(T$6:T253)</f>
        <v>#VALUE!</v>
      </c>
      <c r="AQ252" t="e">
        <f>AVERAGE(U$6:U253)</f>
        <v>#VALUE!</v>
      </c>
      <c r="AR252" t="e">
        <f>AVERAGE(V$6:V253)</f>
        <v>#VALUE!</v>
      </c>
      <c r="AT252" s="16">
        <f>STDEVP(B$6:B253)</f>
        <v>4.951322296295183</v>
      </c>
      <c r="AU252" s="16">
        <f>STDEVP(C$6:C253)</f>
        <v>6.234229583225017</v>
      </c>
      <c r="AV252" s="16">
        <f>STDEVP(D$6:D253)</f>
        <v>3.8697242626428277</v>
      </c>
      <c r="AW252" s="16">
        <f>STDEVP(E$6:E253)</f>
        <v>3.925647079756035</v>
      </c>
      <c r="AX252" s="16">
        <f>STDEVP(F$6:F253)</f>
        <v>3.979278974921178</v>
      </c>
      <c r="AY252" s="16">
        <f>STDEVP(G$6:G253)</f>
        <v>3.308929048258664</v>
      </c>
      <c r="AZ252" s="16">
        <f>STDEVP(H$6:H253)</f>
        <v>4.231956172233413</v>
      </c>
      <c r="BA252" s="16">
        <f>STDEVP(I$6:I253)</f>
        <v>0</v>
      </c>
      <c r="BB252" s="16">
        <f>STDEVP(J$6:J253)</f>
        <v>0</v>
      </c>
      <c r="BC252" s="16">
        <f>STDEVP(K$6:K253)</f>
        <v>29.376191941190417</v>
      </c>
      <c r="BE252" s="39">
        <f t="shared" si="62"/>
        <v>193</v>
      </c>
      <c r="BF252" s="39">
        <f t="shared" si="63"/>
        <v>9</v>
      </c>
      <c r="BG252" s="39">
        <f t="shared" si="64"/>
        <v>23</v>
      </c>
      <c r="BH252" s="39">
        <f t="shared" si="65"/>
        <v>10</v>
      </c>
      <c r="BI252" s="39">
        <f t="shared" si="66"/>
        <v>6</v>
      </c>
      <c r="BJ252" s="39">
        <f t="shared" si="67"/>
        <v>6</v>
      </c>
    </row>
    <row r="253" spans="2:62" ht="14.25">
      <c r="B253" s="3">
        <f>'原始数据表'!B253</f>
        <v>0</v>
      </c>
      <c r="C253" s="3">
        <f>'原始数据表'!C253</f>
        <v>0</v>
      </c>
      <c r="D253" s="3">
        <f>'原始数据表'!D253</f>
        <v>0</v>
      </c>
      <c r="E253" s="3">
        <f>'原始数据表'!E253</f>
        <v>0</v>
      </c>
      <c r="F253" s="3">
        <f>'原始数据表'!F253</f>
        <v>0</v>
      </c>
      <c r="G253" s="3">
        <f>'原始数据表'!G253</f>
        <v>0</v>
      </c>
      <c r="H253" s="3">
        <f>'原始数据表'!H253</f>
        <v>0</v>
      </c>
      <c r="I253" s="3">
        <f>'原始数据表'!I253</f>
        <v>0</v>
      </c>
      <c r="J253" s="3">
        <f>'原始数据表'!J253</f>
        <v>0</v>
      </c>
      <c r="K253" s="3">
        <f t="shared" si="51"/>
        <v>0</v>
      </c>
      <c r="L253">
        <v>248</v>
      </c>
      <c r="M253" t="e">
        <f ca="1" t="shared" si="52"/>
        <v>#VALUE!</v>
      </c>
      <c r="N253" t="e">
        <f ca="1" t="shared" si="53"/>
        <v>#VALUE!</v>
      </c>
      <c r="O253" t="e">
        <f ca="1" t="shared" si="54"/>
        <v>#VALUE!</v>
      </c>
      <c r="P253" t="e">
        <f ca="1" t="shared" si="55"/>
        <v>#VALUE!</v>
      </c>
      <c r="Q253" t="e">
        <f ca="1" t="shared" si="56"/>
        <v>#VALUE!</v>
      </c>
      <c r="R253" t="e">
        <f ca="1" t="shared" si="57"/>
        <v>#VALUE!</v>
      </c>
      <c r="S253" t="e">
        <f ca="1" t="shared" si="58"/>
        <v>#VALUE!</v>
      </c>
      <c r="T253" t="e">
        <f ca="1" t="shared" si="59"/>
        <v>#VALUE!</v>
      </c>
      <c r="U253" t="e">
        <f ca="1" t="shared" si="60"/>
        <v>#VALUE!</v>
      </c>
      <c r="V253" t="e">
        <f ca="1" t="shared" si="61"/>
        <v>#VALUE!</v>
      </c>
      <c r="X253">
        <f>AVERAGE(B$6:B254)</f>
        <v>2.5823293172690764</v>
      </c>
      <c r="Y253">
        <f>AVERAGE(C$6:C254)</f>
        <v>3.2730923694779115</v>
      </c>
      <c r="Z253">
        <f>AVERAGE(D$6:D254)</f>
        <v>2.0240963855421685</v>
      </c>
      <c r="AA253">
        <f>AVERAGE(E$6:E254)</f>
        <v>1.9678714859437751</v>
      </c>
      <c r="AB253">
        <f>AVERAGE(F$6:F254)</f>
        <v>1.9879518072289157</v>
      </c>
      <c r="AC253">
        <f>AVERAGE(G$6:G254)</f>
        <v>1.7188755020080322</v>
      </c>
      <c r="AD253">
        <f>AVERAGE(H$6:H254)</f>
        <v>2.1646586345381524</v>
      </c>
      <c r="AE253">
        <f>AVERAGE(I$6:I254)</f>
        <v>0</v>
      </c>
      <c r="AF253">
        <f>AVERAGE(J$6:J254)</f>
        <v>0</v>
      </c>
      <c r="AG253">
        <f>AVERAGE(K$6:K254)</f>
        <v>15.718875502008032</v>
      </c>
      <c r="AI253" t="e">
        <f>AVERAGE(M$6:M254)</f>
        <v>#VALUE!</v>
      </c>
      <c r="AJ253" t="e">
        <f>AVERAGE(N$6:N254)</f>
        <v>#VALUE!</v>
      </c>
      <c r="AK253" t="e">
        <f>AVERAGE(O$6:O254)</f>
        <v>#VALUE!</v>
      </c>
      <c r="AL253" t="e">
        <f>AVERAGE(P$6:P254)</f>
        <v>#VALUE!</v>
      </c>
      <c r="AM253" t="e">
        <f>AVERAGE(Q$6:Q254)</f>
        <v>#VALUE!</v>
      </c>
      <c r="AN253" t="e">
        <f>AVERAGE(R$6:R254)</f>
        <v>#VALUE!</v>
      </c>
      <c r="AO253" t="e">
        <f>AVERAGE(S$6:S254)</f>
        <v>#VALUE!</v>
      </c>
      <c r="AP253" t="e">
        <f>AVERAGE(T$6:T254)</f>
        <v>#VALUE!</v>
      </c>
      <c r="AQ253" t="e">
        <f>AVERAGE(U$6:U254)</f>
        <v>#VALUE!</v>
      </c>
      <c r="AR253" t="e">
        <f>AVERAGE(V$6:V254)</f>
        <v>#VALUE!</v>
      </c>
      <c r="AT253" s="16">
        <f>STDEVP(B$6:B254)</f>
        <v>4.944089915886383</v>
      </c>
      <c r="AU253" s="16">
        <f>STDEVP(C$6:C254)</f>
        <v>6.225169057518095</v>
      </c>
      <c r="AV253" s="16">
        <f>STDEVP(D$6:D254)</f>
        <v>3.864084143989922</v>
      </c>
      <c r="AW253" s="16">
        <f>STDEVP(E$6:E254)</f>
        <v>3.9197486661741587</v>
      </c>
      <c r="AX253" s="16">
        <f>STDEVP(F$6:F254)</f>
        <v>3.973286226214827</v>
      </c>
      <c r="AY253" s="16">
        <f>STDEVP(G$6:G254)</f>
        <v>3.3040812569263087</v>
      </c>
      <c r="AZ253" s="16">
        <f>STDEVP(H$6:H254)</f>
        <v>4.225685940840637</v>
      </c>
      <c r="BA253" s="16">
        <f>STDEVP(I$6:I254)</f>
        <v>0</v>
      </c>
      <c r="BB253" s="16">
        <f>STDEVP(J$6:J254)</f>
        <v>0</v>
      </c>
      <c r="BC253" s="16">
        <f>STDEVP(K$6:K254)</f>
        <v>29.334131146859058</v>
      </c>
      <c r="BE253" s="39">
        <f t="shared" si="62"/>
        <v>194</v>
      </c>
      <c r="BF253" s="39">
        <f t="shared" si="63"/>
        <v>9</v>
      </c>
      <c r="BG253" s="39">
        <f t="shared" si="64"/>
        <v>23</v>
      </c>
      <c r="BH253" s="39">
        <f t="shared" si="65"/>
        <v>10</v>
      </c>
      <c r="BI253" s="39">
        <f t="shared" si="66"/>
        <v>6</v>
      </c>
      <c r="BJ253" s="39">
        <f t="shared" si="67"/>
        <v>6</v>
      </c>
    </row>
    <row r="254" spans="2:62" ht="14.25">
      <c r="B254" s="3">
        <f>'原始数据表'!B254</f>
        <v>0</v>
      </c>
      <c r="C254" s="3">
        <f>'原始数据表'!C254</f>
        <v>0</v>
      </c>
      <c r="D254" s="3">
        <f>'原始数据表'!D254</f>
        <v>0</v>
      </c>
      <c r="E254" s="3">
        <f>'原始数据表'!E254</f>
        <v>0</v>
      </c>
      <c r="F254" s="3">
        <f>'原始数据表'!F254</f>
        <v>0</v>
      </c>
      <c r="G254" s="3">
        <f>'原始数据表'!G254</f>
        <v>0</v>
      </c>
      <c r="H254" s="3">
        <f>'原始数据表'!H254</f>
        <v>0</v>
      </c>
      <c r="I254" s="3">
        <f>'原始数据表'!I254</f>
        <v>0</v>
      </c>
      <c r="J254" s="3">
        <f>'原始数据表'!J254</f>
        <v>0</v>
      </c>
      <c r="K254" s="3">
        <f t="shared" si="51"/>
        <v>0</v>
      </c>
      <c r="L254">
        <v>249</v>
      </c>
      <c r="M254" t="e">
        <f ca="1" t="shared" si="52"/>
        <v>#VALUE!</v>
      </c>
      <c r="N254" t="e">
        <f ca="1" t="shared" si="53"/>
        <v>#VALUE!</v>
      </c>
      <c r="O254" t="e">
        <f ca="1" t="shared" si="54"/>
        <v>#VALUE!</v>
      </c>
      <c r="P254" t="e">
        <f ca="1" t="shared" si="55"/>
        <v>#VALUE!</v>
      </c>
      <c r="Q254" t="e">
        <f ca="1" t="shared" si="56"/>
        <v>#VALUE!</v>
      </c>
      <c r="R254" t="e">
        <f ca="1" t="shared" si="57"/>
        <v>#VALUE!</v>
      </c>
      <c r="S254" t="e">
        <f ca="1" t="shared" si="58"/>
        <v>#VALUE!</v>
      </c>
      <c r="T254" t="e">
        <f ca="1" t="shared" si="59"/>
        <v>#VALUE!</v>
      </c>
      <c r="U254" t="e">
        <f ca="1" t="shared" si="60"/>
        <v>#VALUE!</v>
      </c>
      <c r="V254" t="e">
        <f ca="1" t="shared" si="61"/>
        <v>#VALUE!</v>
      </c>
      <c r="X254">
        <f>AVERAGE(B$6:B255)</f>
        <v>2.572</v>
      </c>
      <c r="Y254">
        <f>AVERAGE(C$6:C255)</f>
        <v>3.26</v>
      </c>
      <c r="Z254">
        <f>AVERAGE(D$6:D255)</f>
        <v>2.016</v>
      </c>
      <c r="AA254">
        <f>AVERAGE(E$6:E255)</f>
        <v>1.96</v>
      </c>
      <c r="AB254">
        <f>AVERAGE(F$6:F255)</f>
        <v>1.98</v>
      </c>
      <c r="AC254">
        <f>AVERAGE(G$6:G255)</f>
        <v>1.712</v>
      </c>
      <c r="AD254">
        <f>AVERAGE(H$6:H255)</f>
        <v>2.156</v>
      </c>
      <c r="AE254">
        <f>AVERAGE(I$6:I255)</f>
        <v>0</v>
      </c>
      <c r="AF254">
        <f>AVERAGE(J$6:J255)</f>
        <v>0</v>
      </c>
      <c r="AG254">
        <f>AVERAGE(K$6:K255)</f>
        <v>15.656</v>
      </c>
      <c r="AI254" t="e">
        <f>AVERAGE(M$6:M255)</f>
        <v>#VALUE!</v>
      </c>
      <c r="AJ254" t="e">
        <f>AVERAGE(N$6:N255)</f>
        <v>#VALUE!</v>
      </c>
      <c r="AK254" t="e">
        <f>AVERAGE(O$6:O255)</f>
        <v>#VALUE!</v>
      </c>
      <c r="AL254" t="e">
        <f>AVERAGE(P$6:P255)</f>
        <v>#VALUE!</v>
      </c>
      <c r="AM254" t="e">
        <f>AVERAGE(Q$6:Q255)</f>
        <v>#VALUE!</v>
      </c>
      <c r="AN254" t="e">
        <f>AVERAGE(R$6:R255)</f>
        <v>#VALUE!</v>
      </c>
      <c r="AO254" t="e">
        <f>AVERAGE(S$6:S255)</f>
        <v>#VALUE!</v>
      </c>
      <c r="AP254" t="e">
        <f>AVERAGE(T$6:T255)</f>
        <v>#VALUE!</v>
      </c>
      <c r="AQ254" t="e">
        <f>AVERAGE(U$6:U255)</f>
        <v>#VALUE!</v>
      </c>
      <c r="AR254" t="e">
        <f>AVERAGE(V$6:V255)</f>
        <v>#VALUE!</v>
      </c>
      <c r="AT254" s="16">
        <f>STDEVP(B$6:B255)</f>
        <v>4.936883227300399</v>
      </c>
      <c r="AU254" s="16">
        <f>STDEVP(C$6:C255)</f>
        <v>6.216140281557359</v>
      </c>
      <c r="AV254" s="16">
        <f>STDEVP(D$6:D255)</f>
        <v>3.8584639430737204</v>
      </c>
      <c r="AW254" s="16">
        <f>STDEVP(E$6:E255)</f>
        <v>3.9138727623672183</v>
      </c>
      <c r="AX254" s="16">
        <f>STDEVP(F$6:F255)</f>
        <v>3.9673164733860093</v>
      </c>
      <c r="AY254" s="16">
        <f>STDEVP(G$6:G255)</f>
        <v>3.299250824050818</v>
      </c>
      <c r="AZ254" s="16">
        <f>STDEVP(H$6:H255)</f>
        <v>4.2194388252467885</v>
      </c>
      <c r="BA254" s="16">
        <f>STDEVP(I$6:I255)</f>
        <v>0</v>
      </c>
      <c r="BB254" s="16">
        <f>STDEVP(J$6:J255)</f>
        <v>0</v>
      </c>
      <c r="BC254" s="16">
        <f>STDEVP(K$6:K255)</f>
        <v>29.292211661122483</v>
      </c>
      <c r="BE254" s="39">
        <f t="shared" si="62"/>
        <v>195</v>
      </c>
      <c r="BF254" s="39">
        <f t="shared" si="63"/>
        <v>9</v>
      </c>
      <c r="BG254" s="39">
        <f t="shared" si="64"/>
        <v>23</v>
      </c>
      <c r="BH254" s="39">
        <f t="shared" si="65"/>
        <v>10</v>
      </c>
      <c r="BI254" s="39">
        <f t="shared" si="66"/>
        <v>6</v>
      </c>
      <c r="BJ254" s="39">
        <f t="shared" si="67"/>
        <v>6</v>
      </c>
    </row>
    <row r="255" spans="2:62" ht="14.25">
      <c r="B255" s="3">
        <f>'原始数据表'!B255</f>
        <v>0</v>
      </c>
      <c r="C255" s="3">
        <f>'原始数据表'!C255</f>
        <v>0</v>
      </c>
      <c r="D255" s="3">
        <f>'原始数据表'!D255</f>
        <v>0</v>
      </c>
      <c r="E255" s="3">
        <f>'原始数据表'!E255</f>
        <v>0</v>
      </c>
      <c r="F255" s="3">
        <f>'原始数据表'!F255</f>
        <v>0</v>
      </c>
      <c r="G255" s="3">
        <f>'原始数据表'!G255</f>
        <v>0</v>
      </c>
      <c r="H255" s="3">
        <f>'原始数据表'!H255</f>
        <v>0</v>
      </c>
      <c r="I255" s="3">
        <f>'原始数据表'!I255</f>
        <v>0</v>
      </c>
      <c r="J255" s="3">
        <f>'原始数据表'!J255</f>
        <v>0</v>
      </c>
      <c r="K255" s="3">
        <f t="shared" si="51"/>
        <v>0</v>
      </c>
      <c r="L255">
        <v>250</v>
      </c>
      <c r="M255" t="e">
        <f ca="1" t="shared" si="52"/>
        <v>#VALUE!</v>
      </c>
      <c r="N255" t="e">
        <f ca="1" t="shared" si="53"/>
        <v>#VALUE!</v>
      </c>
      <c r="O255" t="e">
        <f ca="1" t="shared" si="54"/>
        <v>#VALUE!</v>
      </c>
      <c r="P255" t="e">
        <f ca="1" t="shared" si="55"/>
        <v>#VALUE!</v>
      </c>
      <c r="Q255" t="e">
        <f ca="1" t="shared" si="56"/>
        <v>#VALUE!</v>
      </c>
      <c r="R255" t="e">
        <f ca="1" t="shared" si="57"/>
        <v>#VALUE!</v>
      </c>
      <c r="S255" t="e">
        <f ca="1" t="shared" si="58"/>
        <v>#VALUE!</v>
      </c>
      <c r="T255" t="e">
        <f ca="1" t="shared" si="59"/>
        <v>#VALUE!</v>
      </c>
      <c r="U255" t="e">
        <f ca="1" t="shared" si="60"/>
        <v>#VALUE!</v>
      </c>
      <c r="V255" t="e">
        <f ca="1" t="shared" si="61"/>
        <v>#VALUE!</v>
      </c>
      <c r="X255">
        <f>AVERAGE(B$6:B256)</f>
        <v>2.5617529880478087</v>
      </c>
      <c r="Y255">
        <f>AVERAGE(C$6:C256)</f>
        <v>3.247011952191235</v>
      </c>
      <c r="Z255">
        <f>AVERAGE(D$6:D256)</f>
        <v>2.00796812749004</v>
      </c>
      <c r="AA255">
        <f>AVERAGE(E$6:E256)</f>
        <v>1.952191235059761</v>
      </c>
      <c r="AB255">
        <f>AVERAGE(F$6:F256)</f>
        <v>1.9721115537848606</v>
      </c>
      <c r="AC255">
        <f>AVERAGE(G$6:G256)</f>
        <v>1.705179282868526</v>
      </c>
      <c r="AD255">
        <f>AVERAGE(H$6:H256)</f>
        <v>2.147410358565737</v>
      </c>
      <c r="AE255">
        <f>AVERAGE(I$6:I256)</f>
        <v>0</v>
      </c>
      <c r="AF255">
        <f>AVERAGE(J$6:J256)</f>
        <v>0</v>
      </c>
      <c r="AG255">
        <f>AVERAGE(K$6:K256)</f>
        <v>15.593625498007968</v>
      </c>
      <c r="AI255" t="e">
        <f>AVERAGE(M$6:M256)</f>
        <v>#VALUE!</v>
      </c>
      <c r="AJ255" t="e">
        <f>AVERAGE(N$6:N256)</f>
        <v>#VALUE!</v>
      </c>
      <c r="AK255" t="e">
        <f>AVERAGE(O$6:O256)</f>
        <v>#VALUE!</v>
      </c>
      <c r="AL255" t="e">
        <f>AVERAGE(P$6:P256)</f>
        <v>#VALUE!</v>
      </c>
      <c r="AM255" t="e">
        <f>AVERAGE(Q$6:Q256)</f>
        <v>#VALUE!</v>
      </c>
      <c r="AN255" t="e">
        <f>AVERAGE(R$6:R256)</f>
        <v>#VALUE!</v>
      </c>
      <c r="AO255" t="e">
        <f>AVERAGE(S$6:S256)</f>
        <v>#VALUE!</v>
      </c>
      <c r="AP255" t="e">
        <f>AVERAGE(T$6:T256)</f>
        <v>#VALUE!</v>
      </c>
      <c r="AQ255" t="e">
        <f>AVERAGE(U$6:U256)</f>
        <v>#VALUE!</v>
      </c>
      <c r="AR255" t="e">
        <f>AVERAGE(V$6:V256)</f>
        <v>#VALUE!</v>
      </c>
      <c r="AT255" s="16">
        <f>STDEVP(B$6:B256)</f>
        <v>4.9297021675652415</v>
      </c>
      <c r="AU255" s="16">
        <f>STDEVP(C$6:C256)</f>
        <v>6.207143185857534</v>
      </c>
      <c r="AV255" s="16">
        <f>STDEVP(D$6:D256)</f>
        <v>3.852863613325616</v>
      </c>
      <c r="AW255" s="16">
        <f>STDEVP(E$6:E256)</f>
        <v>3.9080192835247454</v>
      </c>
      <c r="AX255" s="16">
        <f>STDEVP(F$6:F256)</f>
        <v>3.9613696275658463</v>
      </c>
      <c r="AY255" s="16">
        <f>STDEVP(G$6:G256)</f>
        <v>3.294437704461079</v>
      </c>
      <c r="AZ255" s="16">
        <f>STDEVP(H$6:H256)</f>
        <v>4.213214752741829</v>
      </c>
      <c r="BA255" s="16">
        <f>STDEVP(I$6:I256)</f>
        <v>0</v>
      </c>
      <c r="BB255" s="16">
        <f>STDEVP(J$6:J256)</f>
        <v>0</v>
      </c>
      <c r="BC255" s="16">
        <f>STDEVP(K$6:K256)</f>
        <v>29.250433292721315</v>
      </c>
      <c r="BE255" s="39">
        <f t="shared" si="62"/>
        <v>196</v>
      </c>
      <c r="BF255" s="39">
        <f t="shared" si="63"/>
        <v>9</v>
      </c>
      <c r="BG255" s="39">
        <f t="shared" si="64"/>
        <v>23</v>
      </c>
      <c r="BH255" s="39">
        <f t="shared" si="65"/>
        <v>10</v>
      </c>
      <c r="BI255" s="39">
        <f t="shared" si="66"/>
        <v>6</v>
      </c>
      <c r="BJ255" s="39">
        <f t="shared" si="67"/>
        <v>6</v>
      </c>
    </row>
    <row r="256" spans="2:62" ht="14.25">
      <c r="B256" s="3">
        <f>'原始数据表'!B256</f>
        <v>0</v>
      </c>
      <c r="C256" s="3">
        <f>'原始数据表'!C256</f>
        <v>0</v>
      </c>
      <c r="D256" s="3">
        <f>'原始数据表'!D256</f>
        <v>0</v>
      </c>
      <c r="E256" s="3">
        <f>'原始数据表'!E256</f>
        <v>0</v>
      </c>
      <c r="F256" s="3">
        <f>'原始数据表'!F256</f>
        <v>0</v>
      </c>
      <c r="G256" s="3">
        <f>'原始数据表'!G256</f>
        <v>0</v>
      </c>
      <c r="H256" s="3">
        <f>'原始数据表'!H256</f>
        <v>0</v>
      </c>
      <c r="I256" s="3">
        <f>'原始数据表'!I256</f>
        <v>0</v>
      </c>
      <c r="J256" s="3">
        <f>'原始数据表'!J256</f>
        <v>0</v>
      </c>
      <c r="K256" s="3">
        <f t="shared" si="51"/>
        <v>0</v>
      </c>
      <c r="L256">
        <v>251</v>
      </c>
      <c r="M256" t="e">
        <f ca="1" t="shared" si="52"/>
        <v>#VALUE!</v>
      </c>
      <c r="N256" t="e">
        <f ca="1" t="shared" si="53"/>
        <v>#VALUE!</v>
      </c>
      <c r="O256" t="e">
        <f ca="1" t="shared" si="54"/>
        <v>#VALUE!</v>
      </c>
      <c r="P256" t="e">
        <f ca="1" t="shared" si="55"/>
        <v>#VALUE!</v>
      </c>
      <c r="Q256" t="e">
        <f ca="1" t="shared" si="56"/>
        <v>#VALUE!</v>
      </c>
      <c r="R256" t="e">
        <f ca="1" t="shared" si="57"/>
        <v>#VALUE!</v>
      </c>
      <c r="S256" t="e">
        <f ca="1" t="shared" si="58"/>
        <v>#VALUE!</v>
      </c>
      <c r="T256" t="e">
        <f ca="1" t="shared" si="59"/>
        <v>#VALUE!</v>
      </c>
      <c r="U256" t="e">
        <f ca="1" t="shared" si="60"/>
        <v>#VALUE!</v>
      </c>
      <c r="V256" t="e">
        <f ca="1" t="shared" si="61"/>
        <v>#VALUE!</v>
      </c>
      <c r="X256">
        <f>AVERAGE(B$6:B257)</f>
        <v>2.5515873015873014</v>
      </c>
      <c r="Y256">
        <f>AVERAGE(C$6:C257)</f>
        <v>3.234126984126984</v>
      </c>
      <c r="Z256">
        <f>AVERAGE(D$6:D257)</f>
        <v>2</v>
      </c>
      <c r="AA256">
        <f>AVERAGE(E$6:E257)</f>
        <v>1.9444444444444444</v>
      </c>
      <c r="AB256">
        <f>AVERAGE(F$6:F257)</f>
        <v>1.9642857142857142</v>
      </c>
      <c r="AC256">
        <f>AVERAGE(G$6:G257)</f>
        <v>1.6984126984126984</v>
      </c>
      <c r="AD256">
        <f>AVERAGE(H$6:H257)</f>
        <v>2.138888888888889</v>
      </c>
      <c r="AE256">
        <f>AVERAGE(I$6:I257)</f>
        <v>0</v>
      </c>
      <c r="AF256">
        <f>AVERAGE(J$6:J257)</f>
        <v>0</v>
      </c>
      <c r="AG256">
        <f>AVERAGE(K$6:K257)</f>
        <v>15.531746031746032</v>
      </c>
      <c r="AI256" t="e">
        <f>AVERAGE(M$6:M257)</f>
        <v>#VALUE!</v>
      </c>
      <c r="AJ256" t="e">
        <f>AVERAGE(N$6:N257)</f>
        <v>#VALUE!</v>
      </c>
      <c r="AK256" t="e">
        <f>AVERAGE(O$6:O257)</f>
        <v>#VALUE!</v>
      </c>
      <c r="AL256" t="e">
        <f>AVERAGE(P$6:P257)</f>
        <v>#VALUE!</v>
      </c>
      <c r="AM256" t="e">
        <f>AVERAGE(Q$6:Q257)</f>
        <v>#VALUE!</v>
      </c>
      <c r="AN256" t="e">
        <f>AVERAGE(R$6:R257)</f>
        <v>#VALUE!</v>
      </c>
      <c r="AO256" t="e">
        <f>AVERAGE(S$6:S257)</f>
        <v>#VALUE!</v>
      </c>
      <c r="AP256" t="e">
        <f>AVERAGE(T$6:T257)</f>
        <v>#VALUE!</v>
      </c>
      <c r="AQ256" t="e">
        <f>AVERAGE(U$6:U257)</f>
        <v>#VALUE!</v>
      </c>
      <c r="AR256" t="e">
        <f>AVERAGE(V$6:V257)</f>
        <v>#VALUE!</v>
      </c>
      <c r="AT256" s="16">
        <f>STDEVP(B$6:B257)</f>
        <v>4.922546671636738</v>
      </c>
      <c r="AU256" s="16">
        <f>STDEVP(C$6:C257)</f>
        <v>6.198177698124331</v>
      </c>
      <c r="AV256" s="16">
        <f>STDEVP(D$6:D257)</f>
        <v>3.8472831065035105</v>
      </c>
      <c r="AW256" s="16">
        <f>STDEVP(E$6:E257)</f>
        <v>3.902188143901527</v>
      </c>
      <c r="AX256" s="16">
        <f>STDEVP(F$6:F257)</f>
        <v>3.9554455989965676</v>
      </c>
      <c r="AY256" s="16">
        <f>STDEVP(G$6:G257)</f>
        <v>3.289641851664053</v>
      </c>
      <c r="AZ256" s="16">
        <f>STDEVP(H$6:H257)</f>
        <v>4.20701364922877</v>
      </c>
      <c r="BA256" s="16">
        <f>STDEVP(I$6:I257)</f>
        <v>0</v>
      </c>
      <c r="BB256" s="16">
        <f>STDEVP(J$6:J257)</f>
        <v>0</v>
      </c>
      <c r="BC256" s="16">
        <f>STDEVP(K$6:K257)</f>
        <v>29.20879583437548</v>
      </c>
      <c r="BE256" s="39">
        <f t="shared" si="62"/>
        <v>197</v>
      </c>
      <c r="BF256" s="39">
        <f t="shared" si="63"/>
        <v>9</v>
      </c>
      <c r="BG256" s="39">
        <f t="shared" si="64"/>
        <v>23</v>
      </c>
      <c r="BH256" s="39">
        <f t="shared" si="65"/>
        <v>10</v>
      </c>
      <c r="BI256" s="39">
        <f t="shared" si="66"/>
        <v>6</v>
      </c>
      <c r="BJ256" s="39">
        <f t="shared" si="67"/>
        <v>6</v>
      </c>
    </row>
    <row r="257" spans="2:62" ht="14.25">
      <c r="B257" s="3">
        <f>'原始数据表'!B257</f>
        <v>0</v>
      </c>
      <c r="C257" s="3">
        <f>'原始数据表'!C257</f>
        <v>0</v>
      </c>
      <c r="D257" s="3">
        <f>'原始数据表'!D257</f>
        <v>0</v>
      </c>
      <c r="E257" s="3">
        <f>'原始数据表'!E257</f>
        <v>0</v>
      </c>
      <c r="F257" s="3">
        <f>'原始数据表'!F257</f>
        <v>0</v>
      </c>
      <c r="G257" s="3">
        <f>'原始数据表'!G257</f>
        <v>0</v>
      </c>
      <c r="H257" s="3">
        <f>'原始数据表'!H257</f>
        <v>0</v>
      </c>
      <c r="I257" s="3">
        <f>'原始数据表'!I257</f>
        <v>0</v>
      </c>
      <c r="J257" s="3">
        <f>'原始数据表'!J257</f>
        <v>0</v>
      </c>
      <c r="K257" s="3">
        <f t="shared" si="51"/>
        <v>0</v>
      </c>
      <c r="L257">
        <v>252</v>
      </c>
      <c r="M257" t="e">
        <f ca="1" t="shared" si="52"/>
        <v>#VALUE!</v>
      </c>
      <c r="N257" t="e">
        <f ca="1" t="shared" si="53"/>
        <v>#VALUE!</v>
      </c>
      <c r="O257" t="e">
        <f ca="1" t="shared" si="54"/>
        <v>#VALUE!</v>
      </c>
      <c r="P257" t="e">
        <f ca="1" t="shared" si="55"/>
        <v>#VALUE!</v>
      </c>
      <c r="Q257" t="e">
        <f ca="1" t="shared" si="56"/>
        <v>#VALUE!</v>
      </c>
      <c r="R257" t="e">
        <f ca="1" t="shared" si="57"/>
        <v>#VALUE!</v>
      </c>
      <c r="S257" t="e">
        <f ca="1" t="shared" si="58"/>
        <v>#VALUE!</v>
      </c>
      <c r="T257" t="e">
        <f ca="1" t="shared" si="59"/>
        <v>#VALUE!</v>
      </c>
      <c r="U257" t="e">
        <f ca="1" t="shared" si="60"/>
        <v>#VALUE!</v>
      </c>
      <c r="V257" t="e">
        <f ca="1" t="shared" si="61"/>
        <v>#VALUE!</v>
      </c>
      <c r="X257">
        <f>AVERAGE(B$6:B258)</f>
        <v>2.541501976284585</v>
      </c>
      <c r="Y257">
        <f>AVERAGE(C$6:C258)</f>
        <v>3.2213438735177866</v>
      </c>
      <c r="Z257">
        <f>AVERAGE(D$6:D258)</f>
        <v>1.992094861660079</v>
      </c>
      <c r="AA257">
        <f>AVERAGE(E$6:E258)</f>
        <v>1.9367588932806323</v>
      </c>
      <c r="AB257">
        <f>AVERAGE(F$6:F258)</f>
        <v>1.9565217391304348</v>
      </c>
      <c r="AC257">
        <f>AVERAGE(G$6:G258)</f>
        <v>1.691699604743083</v>
      </c>
      <c r="AD257">
        <f>AVERAGE(H$6:H258)</f>
        <v>2.130434782608696</v>
      </c>
      <c r="AE257">
        <f>AVERAGE(I$6:I258)</f>
        <v>0</v>
      </c>
      <c r="AF257">
        <f>AVERAGE(J$6:J258)</f>
        <v>0</v>
      </c>
      <c r="AG257">
        <f>AVERAGE(K$6:K258)</f>
        <v>15.470355731225297</v>
      </c>
      <c r="AI257" t="e">
        <f>AVERAGE(M$6:M258)</f>
        <v>#VALUE!</v>
      </c>
      <c r="AJ257" t="e">
        <f>AVERAGE(N$6:N258)</f>
        <v>#VALUE!</v>
      </c>
      <c r="AK257" t="e">
        <f>AVERAGE(O$6:O258)</f>
        <v>#VALUE!</v>
      </c>
      <c r="AL257" t="e">
        <f>AVERAGE(P$6:P258)</f>
        <v>#VALUE!</v>
      </c>
      <c r="AM257" t="e">
        <f>AVERAGE(Q$6:Q258)</f>
        <v>#VALUE!</v>
      </c>
      <c r="AN257" t="e">
        <f>AVERAGE(R$6:R258)</f>
        <v>#VALUE!</v>
      </c>
      <c r="AO257" t="e">
        <f>AVERAGE(S$6:S258)</f>
        <v>#VALUE!</v>
      </c>
      <c r="AP257" t="e">
        <f>AVERAGE(T$6:T258)</f>
        <v>#VALUE!</v>
      </c>
      <c r="AQ257" t="e">
        <f>AVERAGE(U$6:U258)</f>
        <v>#VALUE!</v>
      </c>
      <c r="AR257" t="e">
        <f>AVERAGE(V$6:V258)</f>
        <v>#VALUE!</v>
      </c>
      <c r="AT257" s="16">
        <f>STDEVP(B$6:B258)</f>
        <v>4.915416672493325</v>
      </c>
      <c r="AU257" s="16">
        <f>STDEVP(C$6:C258)</f>
        <v>6.189243743378716</v>
      </c>
      <c r="AV257" s="16">
        <f>STDEVP(D$6:D258)</f>
        <v>3.841722372767225</v>
      </c>
      <c r="AW257" s="16">
        <f>STDEVP(E$6:E258)</f>
        <v>3.89637925687542</v>
      </c>
      <c r="AX257" s="16">
        <f>STDEVP(F$6:F258)</f>
        <v>3.9495442970886847</v>
      </c>
      <c r="AY257" s="16">
        <f>STDEVP(G$6:G258)</f>
        <v>3.2848632179065804</v>
      </c>
      <c r="AZ257" s="16">
        <f>STDEVP(H$6:H258)</f>
        <v>4.200835439295282</v>
      </c>
      <c r="BA257" s="16">
        <f>STDEVP(I$6:I258)</f>
        <v>0</v>
      </c>
      <c r="BB257" s="16">
        <f>STDEVP(J$6:J258)</f>
        <v>0</v>
      </c>
      <c r="BC257" s="16">
        <f>STDEVP(K$6:K258)</f>
        <v>29.16729906343856</v>
      </c>
      <c r="BE257" s="39">
        <f t="shared" si="62"/>
        <v>198</v>
      </c>
      <c r="BF257" s="39">
        <f t="shared" si="63"/>
        <v>9</v>
      </c>
      <c r="BG257" s="39">
        <f t="shared" si="64"/>
        <v>23</v>
      </c>
      <c r="BH257" s="39">
        <f t="shared" si="65"/>
        <v>10</v>
      </c>
      <c r="BI257" s="39">
        <f t="shared" si="66"/>
        <v>6</v>
      </c>
      <c r="BJ257" s="39">
        <f t="shared" si="67"/>
        <v>6</v>
      </c>
    </row>
    <row r="258" spans="2:62" ht="14.25">
      <c r="B258" s="3">
        <f>'原始数据表'!B258</f>
        <v>0</v>
      </c>
      <c r="C258" s="3">
        <f>'原始数据表'!C258</f>
        <v>0</v>
      </c>
      <c r="D258" s="3">
        <f>'原始数据表'!D258</f>
        <v>0</v>
      </c>
      <c r="E258" s="3">
        <f>'原始数据表'!E258</f>
        <v>0</v>
      </c>
      <c r="F258" s="3">
        <f>'原始数据表'!F258</f>
        <v>0</v>
      </c>
      <c r="G258" s="3">
        <f>'原始数据表'!G258</f>
        <v>0</v>
      </c>
      <c r="H258" s="3">
        <f>'原始数据表'!H258</f>
        <v>0</v>
      </c>
      <c r="I258" s="3">
        <f>'原始数据表'!I258</f>
        <v>0</v>
      </c>
      <c r="J258" s="3">
        <f>'原始数据表'!J258</f>
        <v>0</v>
      </c>
      <c r="K258" s="3">
        <f t="shared" si="51"/>
        <v>0</v>
      </c>
      <c r="L258">
        <v>253</v>
      </c>
      <c r="M258" t="e">
        <f ca="1" t="shared" si="52"/>
        <v>#VALUE!</v>
      </c>
      <c r="N258" t="e">
        <f ca="1" t="shared" si="53"/>
        <v>#VALUE!</v>
      </c>
      <c r="O258" t="e">
        <f ca="1" t="shared" si="54"/>
        <v>#VALUE!</v>
      </c>
      <c r="P258" t="e">
        <f ca="1" t="shared" si="55"/>
        <v>#VALUE!</v>
      </c>
      <c r="Q258" t="e">
        <f ca="1" t="shared" si="56"/>
        <v>#VALUE!</v>
      </c>
      <c r="R258" t="e">
        <f ca="1" t="shared" si="57"/>
        <v>#VALUE!</v>
      </c>
      <c r="S258" t="e">
        <f ca="1" t="shared" si="58"/>
        <v>#VALUE!</v>
      </c>
      <c r="T258" t="e">
        <f ca="1" t="shared" si="59"/>
        <v>#VALUE!</v>
      </c>
      <c r="U258" t="e">
        <f ca="1" t="shared" si="60"/>
        <v>#VALUE!</v>
      </c>
      <c r="V258" t="e">
        <f ca="1" t="shared" si="61"/>
        <v>#VALUE!</v>
      </c>
      <c r="X258">
        <f>AVERAGE(B$6:B259)</f>
        <v>2.531496062992126</v>
      </c>
      <c r="Y258">
        <f>AVERAGE(C$6:C259)</f>
        <v>3.2086614173228347</v>
      </c>
      <c r="Z258">
        <f>AVERAGE(D$6:D259)</f>
        <v>1.984251968503937</v>
      </c>
      <c r="AA258">
        <f>AVERAGE(E$6:E259)</f>
        <v>1.9291338582677164</v>
      </c>
      <c r="AB258">
        <f>AVERAGE(F$6:F259)</f>
        <v>1.9488188976377954</v>
      </c>
      <c r="AC258">
        <f>AVERAGE(G$6:G259)</f>
        <v>1.68503937007874</v>
      </c>
      <c r="AD258">
        <f>AVERAGE(H$6:H259)</f>
        <v>2.122047244094488</v>
      </c>
      <c r="AE258">
        <f>AVERAGE(I$6:I259)</f>
        <v>0</v>
      </c>
      <c r="AF258">
        <f>AVERAGE(J$6:J259)</f>
        <v>0</v>
      </c>
      <c r="AG258">
        <f>AVERAGE(K$6:K259)</f>
        <v>15.409448818897637</v>
      </c>
      <c r="AI258" t="e">
        <f>AVERAGE(M$6:M259)</f>
        <v>#VALUE!</v>
      </c>
      <c r="AJ258" t="e">
        <f>AVERAGE(N$6:N259)</f>
        <v>#VALUE!</v>
      </c>
      <c r="AK258" t="e">
        <f>AVERAGE(O$6:O259)</f>
        <v>#VALUE!</v>
      </c>
      <c r="AL258" t="e">
        <f>AVERAGE(P$6:P259)</f>
        <v>#VALUE!</v>
      </c>
      <c r="AM258" t="e">
        <f>AVERAGE(Q$6:Q259)</f>
        <v>#VALUE!</v>
      </c>
      <c r="AN258" t="e">
        <f>AVERAGE(R$6:R259)</f>
        <v>#VALUE!</v>
      </c>
      <c r="AO258" t="e">
        <f>AVERAGE(S$6:S259)</f>
        <v>#VALUE!</v>
      </c>
      <c r="AP258" t="e">
        <f>AVERAGE(T$6:T259)</f>
        <v>#VALUE!</v>
      </c>
      <c r="AQ258" t="e">
        <f>AVERAGE(U$6:U259)</f>
        <v>#VALUE!</v>
      </c>
      <c r="AR258" t="e">
        <f>AVERAGE(V$6:V259)</f>
        <v>#VALUE!</v>
      </c>
      <c r="AT258" s="16">
        <f>STDEVP(B$6:B259)</f>
        <v>4.908312101227404</v>
      </c>
      <c r="AU258" s="16">
        <f>STDEVP(C$6:C259)</f>
        <v>6.180341244076721</v>
      </c>
      <c r="AV258" s="16">
        <f>STDEVP(D$6:D259)</f>
        <v>3.836181360751192</v>
      </c>
      <c r="AW258" s="16">
        <f>STDEVP(E$6:E259)</f>
        <v>3.8905925350029325</v>
      </c>
      <c r="AX258" s="16">
        <f>STDEVP(F$6:F259)</f>
        <v>3.9436656304759423</v>
      </c>
      <c r="AY258" s="16">
        <f>STDEVP(G$6:G259)</f>
        <v>3.280101754234926</v>
      </c>
      <c r="AZ258" s="16">
        <f>STDEVP(H$6:H259)</f>
        <v>4.194680046282598</v>
      </c>
      <c r="BA258" s="16">
        <f>STDEVP(I$6:I259)</f>
        <v>0</v>
      </c>
      <c r="BB258" s="16">
        <f>STDEVP(J$6:J259)</f>
        <v>0</v>
      </c>
      <c r="BC258" s="16">
        <f>STDEVP(K$6:K259)</f>
        <v>29.125942742529062</v>
      </c>
      <c r="BE258" s="39">
        <f t="shared" si="62"/>
        <v>199</v>
      </c>
      <c r="BF258" s="39">
        <f t="shared" si="63"/>
        <v>9</v>
      </c>
      <c r="BG258" s="39">
        <f t="shared" si="64"/>
        <v>23</v>
      </c>
      <c r="BH258" s="39">
        <f t="shared" si="65"/>
        <v>10</v>
      </c>
      <c r="BI258" s="39">
        <f t="shared" si="66"/>
        <v>6</v>
      </c>
      <c r="BJ258" s="39">
        <f t="shared" si="67"/>
        <v>6</v>
      </c>
    </row>
    <row r="259" spans="2:62" ht="14.25">
      <c r="B259" s="3">
        <f>'原始数据表'!B259</f>
        <v>0</v>
      </c>
      <c r="C259" s="3">
        <f>'原始数据表'!C259</f>
        <v>0</v>
      </c>
      <c r="D259" s="3">
        <f>'原始数据表'!D259</f>
        <v>0</v>
      </c>
      <c r="E259" s="3">
        <f>'原始数据表'!E259</f>
        <v>0</v>
      </c>
      <c r="F259" s="3">
        <f>'原始数据表'!F259</f>
        <v>0</v>
      </c>
      <c r="G259" s="3">
        <f>'原始数据表'!G259</f>
        <v>0</v>
      </c>
      <c r="H259" s="3">
        <f>'原始数据表'!H259</f>
        <v>0</v>
      </c>
      <c r="I259" s="3">
        <f>'原始数据表'!I259</f>
        <v>0</v>
      </c>
      <c r="J259" s="3">
        <f>'原始数据表'!J259</f>
        <v>0</v>
      </c>
      <c r="K259" s="3">
        <f t="shared" si="51"/>
        <v>0</v>
      </c>
      <c r="L259">
        <v>254</v>
      </c>
      <c r="M259" t="e">
        <f ca="1" t="shared" si="52"/>
        <v>#VALUE!</v>
      </c>
      <c r="N259" t="e">
        <f ca="1" t="shared" si="53"/>
        <v>#VALUE!</v>
      </c>
      <c r="O259" t="e">
        <f ca="1" t="shared" si="54"/>
        <v>#VALUE!</v>
      </c>
      <c r="P259" t="e">
        <f ca="1" t="shared" si="55"/>
        <v>#VALUE!</v>
      </c>
      <c r="Q259" t="e">
        <f ca="1" t="shared" si="56"/>
        <v>#VALUE!</v>
      </c>
      <c r="R259" t="e">
        <f ca="1" t="shared" si="57"/>
        <v>#VALUE!</v>
      </c>
      <c r="S259" t="e">
        <f ca="1" t="shared" si="58"/>
        <v>#VALUE!</v>
      </c>
      <c r="T259" t="e">
        <f ca="1" t="shared" si="59"/>
        <v>#VALUE!</v>
      </c>
      <c r="U259" t="e">
        <f ca="1" t="shared" si="60"/>
        <v>#VALUE!</v>
      </c>
      <c r="V259" t="e">
        <f ca="1" t="shared" si="61"/>
        <v>#VALUE!</v>
      </c>
      <c r="X259">
        <f>AVERAGE(B$6:B260)</f>
        <v>2.5215686274509803</v>
      </c>
      <c r="Y259">
        <f>AVERAGE(C$6:C260)</f>
        <v>3.196078431372549</v>
      </c>
      <c r="Z259">
        <f>AVERAGE(D$6:D260)</f>
        <v>1.9764705882352942</v>
      </c>
      <c r="AA259">
        <f>AVERAGE(E$6:E260)</f>
        <v>1.9215686274509804</v>
      </c>
      <c r="AB259">
        <f>AVERAGE(F$6:F260)</f>
        <v>1.9411764705882353</v>
      </c>
      <c r="AC259">
        <f>AVERAGE(G$6:G260)</f>
        <v>1.6784313725490196</v>
      </c>
      <c r="AD259">
        <f>AVERAGE(H$6:H260)</f>
        <v>2.1137254901960785</v>
      </c>
      <c r="AE259">
        <f>AVERAGE(I$6:I260)</f>
        <v>0</v>
      </c>
      <c r="AF259">
        <f>AVERAGE(J$6:J260)</f>
        <v>0</v>
      </c>
      <c r="AG259">
        <f>AVERAGE(K$6:K260)</f>
        <v>15.349019607843138</v>
      </c>
      <c r="AI259" t="e">
        <f>AVERAGE(M$6:M260)</f>
        <v>#VALUE!</v>
      </c>
      <c r="AJ259" t="e">
        <f>AVERAGE(N$6:N260)</f>
        <v>#VALUE!</v>
      </c>
      <c r="AK259" t="e">
        <f>AVERAGE(O$6:O260)</f>
        <v>#VALUE!</v>
      </c>
      <c r="AL259" t="e">
        <f>AVERAGE(P$6:P260)</f>
        <v>#VALUE!</v>
      </c>
      <c r="AM259" t="e">
        <f>AVERAGE(Q$6:Q260)</f>
        <v>#VALUE!</v>
      </c>
      <c r="AN259" t="e">
        <f>AVERAGE(R$6:R260)</f>
        <v>#VALUE!</v>
      </c>
      <c r="AO259" t="e">
        <f>AVERAGE(S$6:S260)</f>
        <v>#VALUE!</v>
      </c>
      <c r="AP259" t="e">
        <f>AVERAGE(T$6:T260)</f>
        <v>#VALUE!</v>
      </c>
      <c r="AQ259" t="e">
        <f>AVERAGE(U$6:U260)</f>
        <v>#VALUE!</v>
      </c>
      <c r="AR259" t="e">
        <f>AVERAGE(V$6:V260)</f>
        <v>#VALUE!</v>
      </c>
      <c r="AT259" s="16">
        <f>STDEVP(B$6:B260)</f>
        <v>4.9012328871333715</v>
      </c>
      <c r="AU259" s="16">
        <f>STDEVP(C$6:C260)</f>
        <v>6.171470120224914</v>
      </c>
      <c r="AV259" s="16">
        <f>STDEVP(D$6:D260)</f>
        <v>3.8306600176345036</v>
      </c>
      <c r="AW259" s="16">
        <f>STDEVP(E$6:E260)</f>
        <v>3.8848278900726543</v>
      </c>
      <c r="AX259" s="16">
        <f>STDEVP(F$6:F260)</f>
        <v>3.9378095070681325</v>
      </c>
      <c r="AY259" s="16">
        <f>STDEVP(G$6:G260)</f>
        <v>3.2753574105521523</v>
      </c>
      <c r="AZ259" s="16">
        <f>STDEVP(H$6:H260)</f>
        <v>4.188547392351876</v>
      </c>
      <c r="BA259" s="16">
        <f>STDEVP(I$6:I260)</f>
        <v>0</v>
      </c>
      <c r="BB259" s="16">
        <f>STDEVP(J$6:J260)</f>
        <v>0</v>
      </c>
      <c r="BC259" s="16">
        <f>STDEVP(K$6:K260)</f>
        <v>29.084726620139357</v>
      </c>
      <c r="BE259" s="39">
        <f t="shared" si="62"/>
        <v>200</v>
      </c>
      <c r="BF259" s="39">
        <f t="shared" si="63"/>
        <v>9</v>
      </c>
      <c r="BG259" s="39">
        <f t="shared" si="64"/>
        <v>23</v>
      </c>
      <c r="BH259" s="39">
        <f t="shared" si="65"/>
        <v>10</v>
      </c>
      <c r="BI259" s="39">
        <f t="shared" si="66"/>
        <v>6</v>
      </c>
      <c r="BJ259" s="39">
        <f t="shared" si="67"/>
        <v>6</v>
      </c>
    </row>
    <row r="260" spans="2:62" ht="14.25">
      <c r="B260" s="3">
        <f>'原始数据表'!B260</f>
        <v>0</v>
      </c>
      <c r="C260" s="3">
        <f>'原始数据表'!C260</f>
        <v>0</v>
      </c>
      <c r="D260" s="3">
        <f>'原始数据表'!D260</f>
        <v>0</v>
      </c>
      <c r="E260" s="3">
        <f>'原始数据表'!E260</f>
        <v>0</v>
      </c>
      <c r="F260" s="3">
        <f>'原始数据表'!F260</f>
        <v>0</v>
      </c>
      <c r="G260" s="3">
        <f>'原始数据表'!G260</f>
        <v>0</v>
      </c>
      <c r="H260" s="3">
        <f>'原始数据表'!H260</f>
        <v>0</v>
      </c>
      <c r="I260" s="3">
        <f>'原始数据表'!I260</f>
        <v>0</v>
      </c>
      <c r="J260" s="3">
        <f>'原始数据表'!J260</f>
        <v>0</v>
      </c>
      <c r="K260" s="3">
        <f t="shared" si="51"/>
        <v>0</v>
      </c>
      <c r="L260">
        <v>255</v>
      </c>
      <c r="M260" t="e">
        <f ca="1" t="shared" si="52"/>
        <v>#VALUE!</v>
      </c>
      <c r="N260" t="e">
        <f ca="1" t="shared" si="53"/>
        <v>#VALUE!</v>
      </c>
      <c r="O260" t="e">
        <f ca="1" t="shared" si="54"/>
        <v>#VALUE!</v>
      </c>
      <c r="P260" t="e">
        <f ca="1" t="shared" si="55"/>
        <v>#VALUE!</v>
      </c>
      <c r="Q260" t="e">
        <f ca="1" t="shared" si="56"/>
        <v>#VALUE!</v>
      </c>
      <c r="R260" t="e">
        <f ca="1" t="shared" si="57"/>
        <v>#VALUE!</v>
      </c>
      <c r="S260" t="e">
        <f ca="1" t="shared" si="58"/>
        <v>#VALUE!</v>
      </c>
      <c r="T260" t="e">
        <f ca="1" t="shared" si="59"/>
        <v>#VALUE!</v>
      </c>
      <c r="U260" t="e">
        <f ca="1" t="shared" si="60"/>
        <v>#VALUE!</v>
      </c>
      <c r="V260" t="e">
        <f ca="1" t="shared" si="61"/>
        <v>#VALUE!</v>
      </c>
      <c r="X260">
        <f>AVERAGE(B$6:B261)</f>
        <v>2.51171875</v>
      </c>
      <c r="Y260">
        <f>AVERAGE(C$6:C261)</f>
        <v>3.18359375</v>
      </c>
      <c r="Z260">
        <f>AVERAGE(D$6:D261)</f>
        <v>1.96875</v>
      </c>
      <c r="AA260">
        <f>AVERAGE(E$6:E261)</f>
        <v>1.9140625</v>
      </c>
      <c r="AB260">
        <f>AVERAGE(F$6:F261)</f>
        <v>1.93359375</v>
      </c>
      <c r="AC260">
        <f>AVERAGE(G$6:G261)</f>
        <v>1.671875</v>
      </c>
      <c r="AD260">
        <f>AVERAGE(H$6:H261)</f>
        <v>2.10546875</v>
      </c>
      <c r="AE260">
        <f>AVERAGE(I$6:I261)</f>
        <v>0</v>
      </c>
      <c r="AF260">
        <f>AVERAGE(J$6:J261)</f>
        <v>0</v>
      </c>
      <c r="AG260">
        <f>AVERAGE(K$6:K261)</f>
        <v>15.2890625</v>
      </c>
      <c r="AI260" t="e">
        <f>AVERAGE(M$6:M261)</f>
        <v>#VALUE!</v>
      </c>
      <c r="AJ260" t="e">
        <f>AVERAGE(N$6:N261)</f>
        <v>#VALUE!</v>
      </c>
      <c r="AK260" t="e">
        <f>AVERAGE(O$6:O261)</f>
        <v>#VALUE!</v>
      </c>
      <c r="AL260" t="e">
        <f>AVERAGE(P$6:P261)</f>
        <v>#VALUE!</v>
      </c>
      <c r="AM260" t="e">
        <f>AVERAGE(Q$6:Q261)</f>
        <v>#VALUE!</v>
      </c>
      <c r="AN260" t="e">
        <f>AVERAGE(R$6:R261)</f>
        <v>#VALUE!</v>
      </c>
      <c r="AO260" t="e">
        <f>AVERAGE(S$6:S261)</f>
        <v>#VALUE!</v>
      </c>
      <c r="AP260" t="e">
        <f>AVERAGE(T$6:T261)</f>
        <v>#VALUE!</v>
      </c>
      <c r="AQ260" t="e">
        <f>AVERAGE(U$6:U261)</f>
        <v>#VALUE!</v>
      </c>
      <c r="AR260" t="e">
        <f>AVERAGE(V$6:V261)</f>
        <v>#VALUE!</v>
      </c>
      <c r="AT260" s="16">
        <f>STDEVP(B$6:B261)</f>
        <v>4.894178957792454</v>
      </c>
      <c r="AU260" s="16">
        <f>STDEVP(C$6:C261)</f>
        <v>6.162630289491731</v>
      </c>
      <c r="AV260" s="16">
        <f>STDEVP(D$6:D261)</f>
        <v>3.825158289208435</v>
      </c>
      <c r="AW260" s="16">
        <f>STDEVP(E$6:E261)</f>
        <v>3.87908523315662</v>
      </c>
      <c r="AX260" s="16">
        <f>STDEVP(F$6:F261)</f>
        <v>3.93197583410185</v>
      </c>
      <c r="AY260" s="16">
        <f>STDEVP(G$6:G261)</f>
        <v>3.2706301356733998</v>
      </c>
      <c r="AZ260" s="16">
        <f>STDEVP(H$6:H261)</f>
        <v>4.182437398548057</v>
      </c>
      <c r="BA260" s="16">
        <f>STDEVP(I$6:I261)</f>
        <v>0</v>
      </c>
      <c r="BB260" s="16">
        <f>STDEVP(J$6:J261)</f>
        <v>0</v>
      </c>
      <c r="BC260" s="16">
        <f>STDEVP(K$6:K261)</f>
        <v>29.043650431223238</v>
      </c>
      <c r="BE260" s="39">
        <f t="shared" si="62"/>
        <v>201</v>
      </c>
      <c r="BF260" s="39">
        <f t="shared" si="63"/>
        <v>9</v>
      </c>
      <c r="BG260" s="39">
        <f t="shared" si="64"/>
        <v>23</v>
      </c>
      <c r="BH260" s="39">
        <f t="shared" si="65"/>
        <v>10</v>
      </c>
      <c r="BI260" s="39">
        <f t="shared" si="66"/>
        <v>6</v>
      </c>
      <c r="BJ260" s="39">
        <f t="shared" si="67"/>
        <v>6</v>
      </c>
    </row>
    <row r="261" spans="2:62" ht="14.25">
      <c r="B261" s="3">
        <f>'原始数据表'!B261</f>
        <v>0</v>
      </c>
      <c r="C261" s="3">
        <f>'原始数据表'!C261</f>
        <v>0</v>
      </c>
      <c r="D261" s="3">
        <f>'原始数据表'!D261</f>
        <v>0</v>
      </c>
      <c r="E261" s="3">
        <f>'原始数据表'!E261</f>
        <v>0</v>
      </c>
      <c r="F261" s="3">
        <f>'原始数据表'!F261</f>
        <v>0</v>
      </c>
      <c r="G261" s="3">
        <f>'原始数据表'!G261</f>
        <v>0</v>
      </c>
      <c r="H261" s="3">
        <f>'原始数据表'!H261</f>
        <v>0</v>
      </c>
      <c r="I261" s="3">
        <f>'原始数据表'!I261</f>
        <v>0</v>
      </c>
      <c r="J261" s="3">
        <f>'原始数据表'!J261</f>
        <v>0</v>
      </c>
      <c r="K261" s="3">
        <f t="shared" si="51"/>
        <v>0</v>
      </c>
      <c r="L261">
        <v>256</v>
      </c>
      <c r="M261" t="e">
        <f ca="1" t="shared" si="52"/>
        <v>#VALUE!</v>
      </c>
      <c r="N261" t="e">
        <f ca="1" t="shared" si="53"/>
        <v>#VALUE!</v>
      </c>
      <c r="O261" t="e">
        <f ca="1" t="shared" si="54"/>
        <v>#VALUE!</v>
      </c>
      <c r="P261" t="e">
        <f ca="1" t="shared" si="55"/>
        <v>#VALUE!</v>
      </c>
      <c r="Q261" t="e">
        <f ca="1" t="shared" si="56"/>
        <v>#VALUE!</v>
      </c>
      <c r="R261" t="e">
        <f ca="1" t="shared" si="57"/>
        <v>#VALUE!</v>
      </c>
      <c r="S261" t="e">
        <f ca="1" t="shared" si="58"/>
        <v>#VALUE!</v>
      </c>
      <c r="T261" t="e">
        <f ca="1" t="shared" si="59"/>
        <v>#VALUE!</v>
      </c>
      <c r="U261" t="e">
        <f ca="1" t="shared" si="60"/>
        <v>#VALUE!</v>
      </c>
      <c r="V261" t="e">
        <f ca="1" t="shared" si="61"/>
        <v>#VALUE!</v>
      </c>
      <c r="X261">
        <f>AVERAGE(B$6:B262)</f>
        <v>2.501945525291829</v>
      </c>
      <c r="Y261">
        <f>AVERAGE(C$6:C262)</f>
        <v>3.1712062256809337</v>
      </c>
      <c r="Z261">
        <f>AVERAGE(D$6:D262)</f>
        <v>1.961089494163424</v>
      </c>
      <c r="AA261">
        <f>AVERAGE(E$6:E262)</f>
        <v>1.906614785992218</v>
      </c>
      <c r="AB261">
        <f>AVERAGE(F$6:F262)</f>
        <v>1.9260700389105059</v>
      </c>
      <c r="AC261">
        <f>AVERAGE(G$6:G262)</f>
        <v>1.6653696498054475</v>
      </c>
      <c r="AD261">
        <f>AVERAGE(H$6:H262)</f>
        <v>2.09727626459144</v>
      </c>
      <c r="AE261">
        <f>AVERAGE(I$6:I262)</f>
        <v>0</v>
      </c>
      <c r="AF261">
        <f>AVERAGE(J$6:J262)</f>
        <v>0</v>
      </c>
      <c r="AG261">
        <f>AVERAGE(K$6:K262)</f>
        <v>15.229571984435797</v>
      </c>
      <c r="AI261" t="e">
        <f>AVERAGE(M$6:M262)</f>
        <v>#VALUE!</v>
      </c>
      <c r="AJ261" t="e">
        <f>AVERAGE(N$6:N262)</f>
        <v>#VALUE!</v>
      </c>
      <c r="AK261" t="e">
        <f>AVERAGE(O$6:O262)</f>
        <v>#VALUE!</v>
      </c>
      <c r="AL261" t="e">
        <f>AVERAGE(P$6:P262)</f>
        <v>#VALUE!</v>
      </c>
      <c r="AM261" t="e">
        <f>AVERAGE(Q$6:Q262)</f>
        <v>#VALUE!</v>
      </c>
      <c r="AN261" t="e">
        <f>AVERAGE(R$6:R262)</f>
        <v>#VALUE!</v>
      </c>
      <c r="AO261" t="e">
        <f>AVERAGE(S$6:S262)</f>
        <v>#VALUE!</v>
      </c>
      <c r="AP261" t="e">
        <f>AVERAGE(T$6:T262)</f>
        <v>#VALUE!</v>
      </c>
      <c r="AQ261" t="e">
        <f>AVERAGE(U$6:U262)</f>
        <v>#VALUE!</v>
      </c>
      <c r="AR261" t="e">
        <f>AVERAGE(V$6:V262)</f>
        <v>#VALUE!</v>
      </c>
      <c r="AT261" s="16">
        <f>STDEVP(B$6:B262)</f>
        <v>4.8871502391544634</v>
      </c>
      <c r="AU261" s="16">
        <f>STDEVP(C$6:C262)</f>
        <v>6.153821667314791</v>
      </c>
      <c r="AV261" s="16">
        <f>STDEVP(D$6:D262)</f>
        <v>3.819676119941519</v>
      </c>
      <c r="AW261" s="16">
        <f>STDEVP(E$6:E262)</f>
        <v>3.8733644746596845</v>
      </c>
      <c r="AX261" s="16">
        <f>STDEVP(F$6:F262)</f>
        <v>3.9261645181892626</v>
      </c>
      <c r="AY261" s="16">
        <f>STDEVP(G$6:G262)</f>
        <v>3.265919877379142</v>
      </c>
      <c r="AZ261" s="16">
        <f>STDEVP(H$6:H262)</f>
        <v>4.176349984861353</v>
      </c>
      <c r="BA261" s="16">
        <f>STDEVP(I$6:I262)</f>
        <v>0</v>
      </c>
      <c r="BB261" s="16">
        <f>STDEVP(J$6:J262)</f>
        <v>0</v>
      </c>
      <c r="BC261" s="16">
        <f>STDEVP(K$6:K262)</f>
        <v>29.002713897762735</v>
      </c>
      <c r="BE261" s="39">
        <f t="shared" si="62"/>
        <v>202</v>
      </c>
      <c r="BF261" s="39">
        <f t="shared" si="63"/>
        <v>9</v>
      </c>
      <c r="BG261" s="39">
        <f t="shared" si="64"/>
        <v>23</v>
      </c>
      <c r="BH261" s="39">
        <f t="shared" si="65"/>
        <v>10</v>
      </c>
      <c r="BI261" s="39">
        <f t="shared" si="66"/>
        <v>6</v>
      </c>
      <c r="BJ261" s="39">
        <f t="shared" si="67"/>
        <v>6</v>
      </c>
    </row>
    <row r="262" spans="2:62" ht="14.25">
      <c r="B262" s="3">
        <f>'原始数据表'!B262</f>
        <v>0</v>
      </c>
      <c r="C262" s="3">
        <f>'原始数据表'!C262</f>
        <v>0</v>
      </c>
      <c r="D262" s="3">
        <f>'原始数据表'!D262</f>
        <v>0</v>
      </c>
      <c r="E262" s="3">
        <f>'原始数据表'!E262</f>
        <v>0</v>
      </c>
      <c r="F262" s="3">
        <f>'原始数据表'!F262</f>
        <v>0</v>
      </c>
      <c r="G262" s="3">
        <f>'原始数据表'!G262</f>
        <v>0</v>
      </c>
      <c r="H262" s="3">
        <f>'原始数据表'!H262</f>
        <v>0</v>
      </c>
      <c r="I262" s="3">
        <f>'原始数据表'!I262</f>
        <v>0</v>
      </c>
      <c r="J262" s="3">
        <f>'原始数据表'!J262</f>
        <v>0</v>
      </c>
      <c r="K262" s="3">
        <f t="shared" si="51"/>
        <v>0</v>
      </c>
      <c r="L262">
        <v>257</v>
      </c>
      <c r="M262" t="e">
        <f ca="1" t="shared" si="52"/>
        <v>#VALUE!</v>
      </c>
      <c r="N262" t="e">
        <f ca="1" t="shared" si="53"/>
        <v>#VALUE!</v>
      </c>
      <c r="O262" t="e">
        <f ca="1" t="shared" si="54"/>
        <v>#VALUE!</v>
      </c>
      <c r="P262" t="e">
        <f ca="1" t="shared" si="55"/>
        <v>#VALUE!</v>
      </c>
      <c r="Q262" t="e">
        <f ca="1" t="shared" si="56"/>
        <v>#VALUE!</v>
      </c>
      <c r="R262" t="e">
        <f ca="1" t="shared" si="57"/>
        <v>#VALUE!</v>
      </c>
      <c r="S262" t="e">
        <f ca="1" t="shared" si="58"/>
        <v>#VALUE!</v>
      </c>
      <c r="T262" t="e">
        <f ca="1" t="shared" si="59"/>
        <v>#VALUE!</v>
      </c>
      <c r="U262" t="e">
        <f ca="1" t="shared" si="60"/>
        <v>#VALUE!</v>
      </c>
      <c r="V262" t="e">
        <f ca="1" t="shared" si="61"/>
        <v>#VALUE!</v>
      </c>
      <c r="X262">
        <f>AVERAGE(B$6:B263)</f>
        <v>2.492248062015504</v>
      </c>
      <c r="Y262">
        <f>AVERAGE(C$6:C263)</f>
        <v>3.1589147286821704</v>
      </c>
      <c r="Z262">
        <f>AVERAGE(D$6:D263)</f>
        <v>1.9534883720930232</v>
      </c>
      <c r="AA262">
        <f>AVERAGE(E$6:E263)</f>
        <v>1.8992248062015504</v>
      </c>
      <c r="AB262">
        <f>AVERAGE(F$6:F263)</f>
        <v>1.9186046511627908</v>
      </c>
      <c r="AC262">
        <f>AVERAGE(G$6:G263)</f>
        <v>1.6589147286821706</v>
      </c>
      <c r="AD262">
        <f>AVERAGE(H$6:H263)</f>
        <v>2.0891472868217056</v>
      </c>
      <c r="AE262">
        <f>AVERAGE(I$6:I263)</f>
        <v>0</v>
      </c>
      <c r="AF262">
        <f>AVERAGE(J$6:J263)</f>
        <v>0</v>
      </c>
      <c r="AG262">
        <f>AVERAGE(K$6:K263)</f>
        <v>15.170542635658915</v>
      </c>
      <c r="AI262" t="e">
        <f>AVERAGE(M$6:M263)</f>
        <v>#VALUE!</v>
      </c>
      <c r="AJ262" t="e">
        <f>AVERAGE(N$6:N263)</f>
        <v>#VALUE!</v>
      </c>
      <c r="AK262" t="e">
        <f>AVERAGE(O$6:O263)</f>
        <v>#VALUE!</v>
      </c>
      <c r="AL262" t="e">
        <f>AVERAGE(P$6:P263)</f>
        <v>#VALUE!</v>
      </c>
      <c r="AM262" t="e">
        <f>AVERAGE(Q$6:Q263)</f>
        <v>#VALUE!</v>
      </c>
      <c r="AN262" t="e">
        <f>AVERAGE(R$6:R263)</f>
        <v>#VALUE!</v>
      </c>
      <c r="AO262" t="e">
        <f>AVERAGE(S$6:S263)</f>
        <v>#VALUE!</v>
      </c>
      <c r="AP262" t="e">
        <f>AVERAGE(T$6:T263)</f>
        <v>#VALUE!</v>
      </c>
      <c r="AQ262" t="e">
        <f>AVERAGE(U$6:U263)</f>
        <v>#VALUE!</v>
      </c>
      <c r="AR262" t="e">
        <f>AVERAGE(V$6:V263)</f>
        <v>#VALUE!</v>
      </c>
      <c r="AT262" s="16">
        <f>STDEVP(B$6:B263)</f>
        <v>4.880146655616581</v>
      </c>
      <c r="AU262" s="16">
        <f>STDEVP(C$6:C263)</f>
        <v>6.145044167004354</v>
      </c>
      <c r="AV262" s="16">
        <f>STDEVP(D$6:D263)</f>
        <v>3.814213453042274</v>
      </c>
      <c r="AW262" s="16">
        <f>STDEVP(E$6:E263)</f>
        <v>3.8676655243669793</v>
      </c>
      <c r="AX262" s="16">
        <f>STDEVP(F$6:F263)</f>
        <v>3.920375465364986</v>
      </c>
      <c r="AY262" s="16">
        <f>STDEVP(G$6:G263)</f>
        <v>3.261226582466506</v>
      </c>
      <c r="AZ262" s="16">
        <f>STDEVP(H$6:H263)</f>
        <v>4.170285070286428</v>
      </c>
      <c r="BA262" s="16">
        <f>STDEVP(I$6:I263)</f>
        <v>0</v>
      </c>
      <c r="BB262" s="16">
        <f>STDEVP(J$6:J263)</f>
        <v>0</v>
      </c>
      <c r="BC262" s="16">
        <f>STDEVP(K$6:K263)</f>
        <v>28.961916729315053</v>
      </c>
      <c r="BE262" s="39">
        <f t="shared" si="62"/>
        <v>203</v>
      </c>
      <c r="BF262" s="39">
        <f t="shared" si="63"/>
        <v>9</v>
      </c>
      <c r="BG262" s="39">
        <f t="shared" si="64"/>
        <v>23</v>
      </c>
      <c r="BH262" s="39">
        <f t="shared" si="65"/>
        <v>10</v>
      </c>
      <c r="BI262" s="39">
        <f t="shared" si="66"/>
        <v>6</v>
      </c>
      <c r="BJ262" s="39">
        <f t="shared" si="67"/>
        <v>6</v>
      </c>
    </row>
    <row r="263" spans="2:62" ht="14.25">
      <c r="B263" s="3">
        <f>'原始数据表'!B263</f>
        <v>0</v>
      </c>
      <c r="C263" s="3">
        <f>'原始数据表'!C263</f>
        <v>0</v>
      </c>
      <c r="D263" s="3">
        <f>'原始数据表'!D263</f>
        <v>0</v>
      </c>
      <c r="E263" s="3">
        <f>'原始数据表'!E263</f>
        <v>0</v>
      </c>
      <c r="F263" s="3">
        <f>'原始数据表'!F263</f>
        <v>0</v>
      </c>
      <c r="G263" s="3">
        <f>'原始数据表'!G263</f>
        <v>0</v>
      </c>
      <c r="H263" s="3">
        <f>'原始数据表'!H263</f>
        <v>0</v>
      </c>
      <c r="I263" s="3">
        <f>'原始数据表'!I263</f>
        <v>0</v>
      </c>
      <c r="J263" s="3">
        <f>'原始数据表'!J263</f>
        <v>0</v>
      </c>
      <c r="K263" s="3">
        <f aca="true" t="shared" si="68" ref="K263:K306">SUM(B263:J263)</f>
        <v>0</v>
      </c>
      <c r="L263">
        <v>258</v>
      </c>
      <c r="M263" t="e">
        <f ca="1" t="shared" si="69" ref="M263:M306">INDIRECT(ADDRESS($C$1+6-$L263,2))</f>
        <v>#VALUE!</v>
      </c>
      <c r="N263" t="e">
        <f ca="1" t="shared" si="70" ref="N263:N306">INDIRECT(ADDRESS($C$1+6-$L263,3))</f>
        <v>#VALUE!</v>
      </c>
      <c r="O263" t="e">
        <f ca="1" t="shared" si="71" ref="O263:O306">INDIRECT(ADDRESS($C$1+6-$L263,4))</f>
        <v>#VALUE!</v>
      </c>
      <c r="P263" t="e">
        <f ca="1" t="shared" si="72" ref="P263:P306">INDIRECT(ADDRESS($C$1+6-$L263,5))</f>
        <v>#VALUE!</v>
      </c>
      <c r="Q263" t="e">
        <f ca="1" t="shared" si="73" ref="Q263:Q306">INDIRECT(ADDRESS($C$1+6-$L263,6))</f>
        <v>#VALUE!</v>
      </c>
      <c r="R263" t="e">
        <f ca="1" t="shared" si="74" ref="R263:R306">INDIRECT(ADDRESS($C$1+6-$L263,7))</f>
        <v>#VALUE!</v>
      </c>
      <c r="S263" t="e">
        <f ca="1" t="shared" si="75" ref="S263:S306">INDIRECT(ADDRESS($C$1+6-$L263,8))</f>
        <v>#VALUE!</v>
      </c>
      <c r="T263" t="e">
        <f ca="1" t="shared" si="76" ref="T263:T306">INDIRECT(ADDRESS($C$1+6-$L263,9))</f>
        <v>#VALUE!</v>
      </c>
      <c r="U263" t="e">
        <f ca="1" t="shared" si="77" ref="U263:U306">INDIRECT(ADDRESS($C$1+6-$L263,10))</f>
        <v>#VALUE!</v>
      </c>
      <c r="V263" t="e">
        <f ca="1" t="shared" si="78" ref="V263:V306">INDIRECT(ADDRESS($C$1+6-$L263,11))</f>
        <v>#VALUE!</v>
      </c>
      <c r="X263">
        <f>AVERAGE(B$6:B264)</f>
        <v>2.4826254826254828</v>
      </c>
      <c r="Y263">
        <f>AVERAGE(C$6:C264)</f>
        <v>3.146718146718147</v>
      </c>
      <c r="Z263">
        <f>AVERAGE(D$6:D264)</f>
        <v>1.945945945945946</v>
      </c>
      <c r="AA263">
        <f>AVERAGE(E$6:E264)</f>
        <v>1.8918918918918919</v>
      </c>
      <c r="AB263">
        <f>AVERAGE(F$6:F264)</f>
        <v>1.9111969111969112</v>
      </c>
      <c r="AC263">
        <f>AVERAGE(G$6:G264)</f>
        <v>1.6525096525096525</v>
      </c>
      <c r="AD263">
        <f>AVERAGE(H$6:H264)</f>
        <v>2.081081081081081</v>
      </c>
      <c r="AE263">
        <f>AVERAGE(I$6:I264)</f>
        <v>0</v>
      </c>
      <c r="AF263">
        <f>AVERAGE(J$6:J264)</f>
        <v>0</v>
      </c>
      <c r="AG263">
        <f>AVERAGE(K$6:K264)</f>
        <v>15.111969111969112</v>
      </c>
      <c r="AI263" t="e">
        <f>AVERAGE(M$6:M264)</f>
        <v>#VALUE!</v>
      </c>
      <c r="AJ263" t="e">
        <f>AVERAGE(N$6:N264)</f>
        <v>#VALUE!</v>
      </c>
      <c r="AK263" t="e">
        <f>AVERAGE(O$6:O264)</f>
        <v>#VALUE!</v>
      </c>
      <c r="AL263" t="e">
        <f>AVERAGE(P$6:P264)</f>
        <v>#VALUE!</v>
      </c>
      <c r="AM263" t="e">
        <f>AVERAGE(Q$6:Q264)</f>
        <v>#VALUE!</v>
      </c>
      <c r="AN263" t="e">
        <f>AVERAGE(R$6:R264)</f>
        <v>#VALUE!</v>
      </c>
      <c r="AO263" t="e">
        <f>AVERAGE(S$6:S264)</f>
        <v>#VALUE!</v>
      </c>
      <c r="AP263" t="e">
        <f>AVERAGE(T$6:T264)</f>
        <v>#VALUE!</v>
      </c>
      <c r="AQ263" t="e">
        <f>AVERAGE(U$6:U264)</f>
        <v>#VALUE!</v>
      </c>
      <c r="AR263" t="e">
        <f>AVERAGE(V$6:V264)</f>
        <v>#VALUE!</v>
      </c>
      <c r="AT263" s="16">
        <f>STDEVP(B$6:B264)</f>
        <v>4.873168130099299</v>
      </c>
      <c r="AU263" s="16">
        <f>STDEVP(C$6:C264)</f>
        <v>6.136297699843063</v>
      </c>
      <c r="AV263" s="16">
        <f>STDEVP(D$6:D264)</f>
        <v>3.8087702305196665</v>
      </c>
      <c r="AW263" s="16">
        <f>STDEVP(E$6:E264)</f>
        <v>3.861988291489529</v>
      </c>
      <c r="AX263" s="16">
        <f>STDEVP(F$6:F264)</f>
        <v>3.914608581131115</v>
      </c>
      <c r="AY263" s="16">
        <f>STDEVP(G$6:G264)</f>
        <v>3.256550196798717</v>
      </c>
      <c r="AZ263" s="16">
        <f>STDEVP(H$6:H264)</f>
        <v>4.164242572879379</v>
      </c>
      <c r="BA263" s="16">
        <f>STDEVP(I$6:I264)</f>
        <v>0</v>
      </c>
      <c r="BB263" s="16">
        <f>STDEVP(J$6:J264)</f>
        <v>0</v>
      </c>
      <c r="BC263" s="16">
        <f>STDEVP(K$6:K264)</f>
        <v>28.921258623540268</v>
      </c>
      <c r="BE263" s="39">
        <f aca="true" t="shared" si="79" ref="BE263:BE306">IF($K263&lt;50,BE262+1,BE262)</f>
        <v>204</v>
      </c>
      <c r="BF263" s="39">
        <f aca="true" t="shared" si="80" ref="BF263:BF306">IF(AND(($K263&gt;=50),($K263&lt;60)),BF262+1,BF262)</f>
        <v>9</v>
      </c>
      <c r="BG263" s="39">
        <f aca="true" t="shared" si="81" ref="BG263:BG306">IF(AND(($K263&gt;=60),($K263&lt;70)),BG262+1,BG262)</f>
        <v>23</v>
      </c>
      <c r="BH263" s="39">
        <f aca="true" t="shared" si="82" ref="BH263:BH306">IF(AND(($K263&gt;=70),($K263&lt;80)),BH262+1,BH262)</f>
        <v>10</v>
      </c>
      <c r="BI263" s="39">
        <f aca="true" t="shared" si="83" ref="BI263:BI306">IF(AND(($K263&gt;=80),($K263&lt;90)),BI262+1,BI262)</f>
        <v>6</v>
      </c>
      <c r="BJ263" s="39">
        <f aca="true" t="shared" si="84" ref="BJ263:BJ306">IF(AND(($K263&gt;=90),($K263&lt;101)),BJ262+1,BJ262)</f>
        <v>6</v>
      </c>
    </row>
    <row r="264" spans="2:62" ht="14.25">
      <c r="B264" s="3">
        <f>'原始数据表'!B264</f>
        <v>0</v>
      </c>
      <c r="C264" s="3">
        <f>'原始数据表'!C264</f>
        <v>0</v>
      </c>
      <c r="D264" s="3">
        <f>'原始数据表'!D264</f>
        <v>0</v>
      </c>
      <c r="E264" s="3">
        <f>'原始数据表'!E264</f>
        <v>0</v>
      </c>
      <c r="F264" s="3">
        <f>'原始数据表'!F264</f>
        <v>0</v>
      </c>
      <c r="G264" s="3">
        <f>'原始数据表'!G264</f>
        <v>0</v>
      </c>
      <c r="H264" s="3">
        <f>'原始数据表'!H264</f>
        <v>0</v>
      </c>
      <c r="I264" s="3">
        <f>'原始数据表'!I264</f>
        <v>0</v>
      </c>
      <c r="J264" s="3">
        <f>'原始数据表'!J264</f>
        <v>0</v>
      </c>
      <c r="K264" s="3">
        <f t="shared" si="68"/>
        <v>0</v>
      </c>
      <c r="L264">
        <v>259</v>
      </c>
      <c r="M264" t="e">
        <f ca="1" t="shared" si="69"/>
        <v>#VALUE!</v>
      </c>
      <c r="N264" t="e">
        <f ca="1" t="shared" si="70"/>
        <v>#VALUE!</v>
      </c>
      <c r="O264" t="e">
        <f ca="1" t="shared" si="71"/>
        <v>#VALUE!</v>
      </c>
      <c r="P264" t="e">
        <f ca="1" t="shared" si="72"/>
        <v>#VALUE!</v>
      </c>
      <c r="Q264" t="e">
        <f ca="1" t="shared" si="73"/>
        <v>#VALUE!</v>
      </c>
      <c r="R264" t="e">
        <f ca="1" t="shared" si="74"/>
        <v>#VALUE!</v>
      </c>
      <c r="S264" t="e">
        <f ca="1" t="shared" si="75"/>
        <v>#VALUE!</v>
      </c>
      <c r="T264" t="e">
        <f ca="1" t="shared" si="76"/>
        <v>#VALUE!</v>
      </c>
      <c r="U264" t="e">
        <f ca="1" t="shared" si="77"/>
        <v>#VALUE!</v>
      </c>
      <c r="V264" t="e">
        <f ca="1" t="shared" si="78"/>
        <v>#VALUE!</v>
      </c>
      <c r="X264">
        <f>AVERAGE(B$6:B265)</f>
        <v>2.473076923076923</v>
      </c>
      <c r="Y264">
        <f>AVERAGE(C$6:C265)</f>
        <v>3.1346153846153846</v>
      </c>
      <c r="Z264">
        <f>AVERAGE(D$6:D265)</f>
        <v>1.9384615384615385</v>
      </c>
      <c r="AA264">
        <f>AVERAGE(E$6:E265)</f>
        <v>1.8846153846153846</v>
      </c>
      <c r="AB264">
        <f>AVERAGE(F$6:F265)</f>
        <v>1.9038461538461537</v>
      </c>
      <c r="AC264">
        <f>AVERAGE(G$6:G265)</f>
        <v>1.646153846153846</v>
      </c>
      <c r="AD264">
        <f>AVERAGE(H$6:H265)</f>
        <v>2.0730769230769233</v>
      </c>
      <c r="AE264">
        <f>AVERAGE(I$6:I265)</f>
        <v>0</v>
      </c>
      <c r="AF264">
        <f>AVERAGE(J$6:J265)</f>
        <v>0</v>
      </c>
      <c r="AG264">
        <f>AVERAGE(K$6:K265)</f>
        <v>15.053846153846154</v>
      </c>
      <c r="AI264" t="e">
        <f>AVERAGE(M$6:M265)</f>
        <v>#VALUE!</v>
      </c>
      <c r="AJ264" t="e">
        <f>AVERAGE(N$6:N265)</f>
        <v>#VALUE!</v>
      </c>
      <c r="AK264" t="e">
        <f>AVERAGE(O$6:O265)</f>
        <v>#VALUE!</v>
      </c>
      <c r="AL264" t="e">
        <f>AVERAGE(P$6:P265)</f>
        <v>#VALUE!</v>
      </c>
      <c r="AM264" t="e">
        <f>AVERAGE(Q$6:Q265)</f>
        <v>#VALUE!</v>
      </c>
      <c r="AN264" t="e">
        <f>AVERAGE(R$6:R265)</f>
        <v>#VALUE!</v>
      </c>
      <c r="AO264" t="e">
        <f>AVERAGE(S$6:S265)</f>
        <v>#VALUE!</v>
      </c>
      <c r="AP264" t="e">
        <f>AVERAGE(T$6:T265)</f>
        <v>#VALUE!</v>
      </c>
      <c r="AQ264" t="e">
        <f>AVERAGE(U$6:U265)</f>
        <v>#VALUE!</v>
      </c>
      <c r="AR264" t="e">
        <f>AVERAGE(V$6:V265)</f>
        <v>#VALUE!</v>
      </c>
      <c r="AT264" s="16">
        <f>STDEVP(B$6:B265)</f>
        <v>4.866214584119593</v>
      </c>
      <c r="AU264" s="16">
        <f>STDEVP(C$6:C265)</f>
        <v>6.127582175182106</v>
      </c>
      <c r="AV264" s="16">
        <f>STDEVP(D$6:D265)</f>
        <v>3.8033463932413842</v>
      </c>
      <c r="AW264" s="16">
        <f>STDEVP(E$6:E265)</f>
        <v>3.856332684708093</v>
      </c>
      <c r="AX264" s="16">
        <f>STDEVP(F$6:F265)</f>
        <v>3.908863770500497</v>
      </c>
      <c r="AY264" s="16">
        <f>STDEVP(G$6:G265)</f>
        <v>3.2518906653527395</v>
      </c>
      <c r="AZ264" s="16">
        <f>STDEVP(H$6:H265)</f>
        <v>4.15822240981257</v>
      </c>
      <c r="BA264" s="16">
        <f>STDEVP(I$6:I265)</f>
        <v>0</v>
      </c>
      <c r="BB264" s="16">
        <f>STDEVP(J$6:J265)</f>
        <v>0</v>
      </c>
      <c r="BC264" s="16">
        <f>STDEVP(K$6:K265)</f>
        <v>28.88073926671054</v>
      </c>
      <c r="BE264" s="39">
        <f t="shared" si="79"/>
        <v>205</v>
      </c>
      <c r="BF264" s="39">
        <f t="shared" si="80"/>
        <v>9</v>
      </c>
      <c r="BG264" s="39">
        <f t="shared" si="81"/>
        <v>23</v>
      </c>
      <c r="BH264" s="39">
        <f t="shared" si="82"/>
        <v>10</v>
      </c>
      <c r="BI264" s="39">
        <f t="shared" si="83"/>
        <v>6</v>
      </c>
      <c r="BJ264" s="39">
        <f t="shared" si="84"/>
        <v>6</v>
      </c>
    </row>
    <row r="265" spans="2:62" ht="14.25">
      <c r="B265" s="3">
        <f>'原始数据表'!B265</f>
        <v>0</v>
      </c>
      <c r="C265" s="3">
        <f>'原始数据表'!C265</f>
        <v>0</v>
      </c>
      <c r="D265" s="3">
        <f>'原始数据表'!D265</f>
        <v>0</v>
      </c>
      <c r="E265" s="3">
        <f>'原始数据表'!E265</f>
        <v>0</v>
      </c>
      <c r="F265" s="3">
        <f>'原始数据表'!F265</f>
        <v>0</v>
      </c>
      <c r="G265" s="3">
        <f>'原始数据表'!G265</f>
        <v>0</v>
      </c>
      <c r="H265" s="3">
        <f>'原始数据表'!H265</f>
        <v>0</v>
      </c>
      <c r="I265" s="3">
        <f>'原始数据表'!I265</f>
        <v>0</v>
      </c>
      <c r="J265" s="3">
        <f>'原始数据表'!J265</f>
        <v>0</v>
      </c>
      <c r="K265" s="3">
        <f t="shared" si="68"/>
        <v>0</v>
      </c>
      <c r="L265">
        <v>260</v>
      </c>
      <c r="M265" t="e">
        <f ca="1" t="shared" si="69"/>
        <v>#VALUE!</v>
      </c>
      <c r="N265" t="e">
        <f ca="1" t="shared" si="70"/>
        <v>#VALUE!</v>
      </c>
      <c r="O265" t="e">
        <f ca="1" t="shared" si="71"/>
        <v>#VALUE!</v>
      </c>
      <c r="P265" t="e">
        <f ca="1" t="shared" si="72"/>
        <v>#VALUE!</v>
      </c>
      <c r="Q265" t="e">
        <f ca="1" t="shared" si="73"/>
        <v>#VALUE!</v>
      </c>
      <c r="R265" t="e">
        <f ca="1" t="shared" si="74"/>
        <v>#VALUE!</v>
      </c>
      <c r="S265" t="e">
        <f ca="1" t="shared" si="75"/>
        <v>#VALUE!</v>
      </c>
      <c r="T265" t="e">
        <f ca="1" t="shared" si="76"/>
        <v>#VALUE!</v>
      </c>
      <c r="U265" t="e">
        <f ca="1" t="shared" si="77"/>
        <v>#VALUE!</v>
      </c>
      <c r="V265" t="e">
        <f ca="1" t="shared" si="78"/>
        <v>#VALUE!</v>
      </c>
      <c r="X265">
        <f>AVERAGE(B$6:B266)</f>
        <v>2.4636015325670497</v>
      </c>
      <c r="Y265">
        <f>AVERAGE(C$6:C266)</f>
        <v>3.1226053639846745</v>
      </c>
      <c r="Z265">
        <f>AVERAGE(D$6:D266)</f>
        <v>1.9310344827586208</v>
      </c>
      <c r="AA265">
        <f>AVERAGE(E$6:E266)</f>
        <v>1.8773946360153257</v>
      </c>
      <c r="AB265">
        <f>AVERAGE(F$6:F266)</f>
        <v>1.896551724137931</v>
      </c>
      <c r="AC265">
        <f>AVERAGE(G$6:G266)</f>
        <v>1.6398467432950192</v>
      </c>
      <c r="AD265">
        <f>AVERAGE(H$6:H266)</f>
        <v>2.0651340996168583</v>
      </c>
      <c r="AE265">
        <f>AVERAGE(I$6:I266)</f>
        <v>0</v>
      </c>
      <c r="AF265">
        <f>AVERAGE(J$6:J266)</f>
        <v>0</v>
      </c>
      <c r="AG265">
        <f>AVERAGE(K$6:K266)</f>
        <v>14.996168582375478</v>
      </c>
      <c r="AI265" t="e">
        <f>AVERAGE(M$6:M266)</f>
        <v>#VALUE!</v>
      </c>
      <c r="AJ265" t="e">
        <f>AVERAGE(N$6:N266)</f>
        <v>#VALUE!</v>
      </c>
      <c r="AK265" t="e">
        <f>AVERAGE(O$6:O266)</f>
        <v>#VALUE!</v>
      </c>
      <c r="AL265" t="e">
        <f>AVERAGE(P$6:P266)</f>
        <v>#VALUE!</v>
      </c>
      <c r="AM265" t="e">
        <f>AVERAGE(Q$6:Q266)</f>
        <v>#VALUE!</v>
      </c>
      <c r="AN265" t="e">
        <f>AVERAGE(R$6:R266)</f>
        <v>#VALUE!</v>
      </c>
      <c r="AO265" t="e">
        <f>AVERAGE(S$6:S266)</f>
        <v>#VALUE!</v>
      </c>
      <c r="AP265" t="e">
        <f>AVERAGE(T$6:T266)</f>
        <v>#VALUE!</v>
      </c>
      <c r="AQ265" t="e">
        <f>AVERAGE(U$6:U266)</f>
        <v>#VALUE!</v>
      </c>
      <c r="AR265" t="e">
        <f>AVERAGE(V$6:V266)</f>
        <v>#VALUE!</v>
      </c>
      <c r="AT265" s="16">
        <f>STDEVP(B$6:B266)</f>
        <v>4.85928593786145</v>
      </c>
      <c r="AU265" s="16">
        <f>STDEVP(C$6:C266)</f>
        <v>6.118897500533914</v>
      </c>
      <c r="AV265" s="16">
        <f>STDEVP(D$6:D266)</f>
        <v>3.7979418809900167</v>
      </c>
      <c r="AW265" s="16">
        <f>STDEVP(E$6:E266)</f>
        <v>3.850698612215298</v>
      </c>
      <c r="AX265" s="16">
        <f>STDEVP(F$6:F266)</f>
        <v>3.9031409380383018</v>
      </c>
      <c r="AY265" s="16">
        <f>STDEVP(G$6:G266)</f>
        <v>3.247247932265183</v>
      </c>
      <c r="AZ265" s="16">
        <f>STDEVP(H$6:H266)</f>
        <v>4.152224497427427</v>
      </c>
      <c r="BA265" s="16">
        <f>STDEVP(I$6:I266)</f>
        <v>0</v>
      </c>
      <c r="BB265" s="16">
        <f>STDEVP(J$6:J266)</f>
        <v>0</v>
      </c>
      <c r="BC265" s="16">
        <f>STDEVP(K$6:K266)</f>
        <v>28.840358334201454</v>
      </c>
      <c r="BE265" s="39">
        <f t="shared" si="79"/>
        <v>206</v>
      </c>
      <c r="BF265" s="39">
        <f t="shared" si="80"/>
        <v>9</v>
      </c>
      <c r="BG265" s="39">
        <f t="shared" si="81"/>
        <v>23</v>
      </c>
      <c r="BH265" s="39">
        <f t="shared" si="82"/>
        <v>10</v>
      </c>
      <c r="BI265" s="39">
        <f t="shared" si="83"/>
        <v>6</v>
      </c>
      <c r="BJ265" s="39">
        <f t="shared" si="84"/>
        <v>6</v>
      </c>
    </row>
    <row r="266" spans="2:62" ht="14.25">
      <c r="B266" s="3">
        <f>'原始数据表'!B266</f>
        <v>0</v>
      </c>
      <c r="C266" s="3">
        <f>'原始数据表'!C266</f>
        <v>0</v>
      </c>
      <c r="D266" s="3">
        <f>'原始数据表'!D266</f>
        <v>0</v>
      </c>
      <c r="E266" s="3">
        <f>'原始数据表'!E266</f>
        <v>0</v>
      </c>
      <c r="F266" s="3">
        <f>'原始数据表'!F266</f>
        <v>0</v>
      </c>
      <c r="G266" s="3">
        <f>'原始数据表'!G266</f>
        <v>0</v>
      </c>
      <c r="H266" s="3">
        <f>'原始数据表'!H266</f>
        <v>0</v>
      </c>
      <c r="I266" s="3">
        <f>'原始数据表'!I266</f>
        <v>0</v>
      </c>
      <c r="J266" s="3">
        <f>'原始数据表'!J266</f>
        <v>0</v>
      </c>
      <c r="K266" s="3">
        <f t="shared" si="68"/>
        <v>0</v>
      </c>
      <c r="L266">
        <v>261</v>
      </c>
      <c r="M266" t="e">
        <f ca="1" t="shared" si="69"/>
        <v>#VALUE!</v>
      </c>
      <c r="N266" t="e">
        <f ca="1" t="shared" si="70"/>
        <v>#VALUE!</v>
      </c>
      <c r="O266" t="e">
        <f ca="1" t="shared" si="71"/>
        <v>#VALUE!</v>
      </c>
      <c r="P266" t="e">
        <f ca="1" t="shared" si="72"/>
        <v>#VALUE!</v>
      </c>
      <c r="Q266" t="e">
        <f ca="1" t="shared" si="73"/>
        <v>#VALUE!</v>
      </c>
      <c r="R266" t="e">
        <f ca="1" t="shared" si="74"/>
        <v>#VALUE!</v>
      </c>
      <c r="S266" t="e">
        <f ca="1" t="shared" si="75"/>
        <v>#VALUE!</v>
      </c>
      <c r="T266" t="e">
        <f ca="1" t="shared" si="76"/>
        <v>#VALUE!</v>
      </c>
      <c r="U266" t="e">
        <f ca="1" t="shared" si="77"/>
        <v>#VALUE!</v>
      </c>
      <c r="V266" t="e">
        <f ca="1" t="shared" si="78"/>
        <v>#VALUE!</v>
      </c>
      <c r="X266">
        <f>AVERAGE(B$6:B267)</f>
        <v>2.454198473282443</v>
      </c>
      <c r="Y266">
        <f>AVERAGE(C$6:C267)</f>
        <v>3.1106870229007635</v>
      </c>
      <c r="Z266">
        <f>AVERAGE(D$6:D267)</f>
        <v>1.9236641221374047</v>
      </c>
      <c r="AA266">
        <f>AVERAGE(E$6:E267)</f>
        <v>1.8702290076335877</v>
      </c>
      <c r="AB266">
        <f>AVERAGE(F$6:F267)</f>
        <v>1.8893129770992367</v>
      </c>
      <c r="AC266">
        <f>AVERAGE(G$6:G267)</f>
        <v>1.633587786259542</v>
      </c>
      <c r="AD266">
        <f>AVERAGE(H$6:H267)</f>
        <v>2.0572519083969465</v>
      </c>
      <c r="AE266">
        <f>AVERAGE(I$6:I267)</f>
        <v>0</v>
      </c>
      <c r="AF266">
        <f>AVERAGE(J$6:J267)</f>
        <v>0</v>
      </c>
      <c r="AG266">
        <f>AVERAGE(K$6:K267)</f>
        <v>14.938931297709924</v>
      </c>
      <c r="AI266" t="e">
        <f>AVERAGE(M$6:M267)</f>
        <v>#VALUE!</v>
      </c>
      <c r="AJ266" t="e">
        <f>AVERAGE(N$6:N267)</f>
        <v>#VALUE!</v>
      </c>
      <c r="AK266" t="e">
        <f>AVERAGE(O$6:O267)</f>
        <v>#VALUE!</v>
      </c>
      <c r="AL266" t="e">
        <f>AVERAGE(P$6:P267)</f>
        <v>#VALUE!</v>
      </c>
      <c r="AM266" t="e">
        <f>AVERAGE(Q$6:Q267)</f>
        <v>#VALUE!</v>
      </c>
      <c r="AN266" t="e">
        <f>AVERAGE(R$6:R267)</f>
        <v>#VALUE!</v>
      </c>
      <c r="AO266" t="e">
        <f>AVERAGE(S$6:S267)</f>
        <v>#VALUE!</v>
      </c>
      <c r="AP266" t="e">
        <f>AVERAGE(T$6:T267)</f>
        <v>#VALUE!</v>
      </c>
      <c r="AQ266" t="e">
        <f>AVERAGE(U$6:U267)</f>
        <v>#VALUE!</v>
      </c>
      <c r="AR266" t="e">
        <f>AVERAGE(V$6:V267)</f>
        <v>#VALUE!</v>
      </c>
      <c r="AT266" s="16">
        <f>STDEVP(B$6:B267)</f>
        <v>4.85238211024384</v>
      </c>
      <c r="AU266" s="16">
        <f>STDEVP(C$6:C267)</f>
        <v>6.110243581661551</v>
      </c>
      <c r="AV266" s="16">
        <f>STDEVP(D$6:D267)</f>
        <v>3.7925566325171975</v>
      </c>
      <c r="AW266" s="16">
        <f>STDEVP(E$6:E267)</f>
        <v>3.845085981756128</v>
      </c>
      <c r="AX266" s="16">
        <f>STDEVP(F$6:F267)</f>
        <v>3.897439987901962</v>
      </c>
      <c r="AY266" s="16">
        <f>STDEVP(G$6:G267)</f>
        <v>3.2426219408765307</v>
      </c>
      <c r="AZ266" s="16">
        <f>STDEVP(H$6:H267)</f>
        <v>4.1462487512852535</v>
      </c>
      <c r="BA266" s="16">
        <f>STDEVP(I$6:I267)</f>
        <v>0</v>
      </c>
      <c r="BB266" s="16">
        <f>STDEVP(J$6:J267)</f>
        <v>0</v>
      </c>
      <c r="BC266" s="16">
        <f>STDEVP(K$6:K267)</f>
        <v>28.800115490966178</v>
      </c>
      <c r="BE266" s="39">
        <f t="shared" si="79"/>
        <v>207</v>
      </c>
      <c r="BF266" s="39">
        <f t="shared" si="80"/>
        <v>9</v>
      </c>
      <c r="BG266" s="39">
        <f t="shared" si="81"/>
        <v>23</v>
      </c>
      <c r="BH266" s="39">
        <f t="shared" si="82"/>
        <v>10</v>
      </c>
      <c r="BI266" s="39">
        <f t="shared" si="83"/>
        <v>6</v>
      </c>
      <c r="BJ266" s="39">
        <f t="shared" si="84"/>
        <v>6</v>
      </c>
    </row>
    <row r="267" spans="2:62" ht="14.25">
      <c r="B267" s="3">
        <f>'原始数据表'!B267</f>
        <v>0</v>
      </c>
      <c r="C267" s="3">
        <f>'原始数据表'!C267</f>
        <v>0</v>
      </c>
      <c r="D267" s="3">
        <f>'原始数据表'!D267</f>
        <v>0</v>
      </c>
      <c r="E267" s="3">
        <f>'原始数据表'!E267</f>
        <v>0</v>
      </c>
      <c r="F267" s="3">
        <f>'原始数据表'!F267</f>
        <v>0</v>
      </c>
      <c r="G267" s="3">
        <f>'原始数据表'!G267</f>
        <v>0</v>
      </c>
      <c r="H267" s="3">
        <f>'原始数据表'!H267</f>
        <v>0</v>
      </c>
      <c r="I267" s="3">
        <f>'原始数据表'!I267</f>
        <v>0</v>
      </c>
      <c r="J267" s="3">
        <f>'原始数据表'!J267</f>
        <v>0</v>
      </c>
      <c r="K267" s="3">
        <f t="shared" si="68"/>
        <v>0</v>
      </c>
      <c r="L267">
        <v>262</v>
      </c>
      <c r="M267" t="e">
        <f ca="1" t="shared" si="69"/>
        <v>#VALUE!</v>
      </c>
      <c r="N267" t="e">
        <f ca="1" t="shared" si="70"/>
        <v>#VALUE!</v>
      </c>
      <c r="O267" t="e">
        <f ca="1" t="shared" si="71"/>
        <v>#VALUE!</v>
      </c>
      <c r="P267" t="e">
        <f ca="1" t="shared" si="72"/>
        <v>#VALUE!</v>
      </c>
      <c r="Q267" t="e">
        <f ca="1" t="shared" si="73"/>
        <v>#VALUE!</v>
      </c>
      <c r="R267" t="e">
        <f ca="1" t="shared" si="74"/>
        <v>#VALUE!</v>
      </c>
      <c r="S267" t="e">
        <f ca="1" t="shared" si="75"/>
        <v>#VALUE!</v>
      </c>
      <c r="T267" t="e">
        <f ca="1" t="shared" si="76"/>
        <v>#VALUE!</v>
      </c>
      <c r="U267" t="e">
        <f ca="1" t="shared" si="77"/>
        <v>#VALUE!</v>
      </c>
      <c r="V267" t="e">
        <f ca="1" t="shared" si="78"/>
        <v>#VALUE!</v>
      </c>
      <c r="X267">
        <f>AVERAGE(B$6:B268)</f>
        <v>2.444866920152091</v>
      </c>
      <c r="Y267">
        <f>AVERAGE(C$6:C268)</f>
        <v>3.098859315589354</v>
      </c>
      <c r="Z267">
        <f>AVERAGE(D$6:D268)</f>
        <v>1.9163498098859315</v>
      </c>
      <c r="AA267">
        <f>AVERAGE(E$6:E268)</f>
        <v>1.8631178707224334</v>
      </c>
      <c r="AB267">
        <f>AVERAGE(F$6:F268)</f>
        <v>1.88212927756654</v>
      </c>
      <c r="AC267">
        <f>AVERAGE(G$6:G268)</f>
        <v>1.6273764258555132</v>
      </c>
      <c r="AD267">
        <f>AVERAGE(H$6:H268)</f>
        <v>2.049429657794677</v>
      </c>
      <c r="AE267">
        <f>AVERAGE(I$6:I268)</f>
        <v>0</v>
      </c>
      <c r="AF267">
        <f>AVERAGE(J$6:J268)</f>
        <v>0</v>
      </c>
      <c r="AG267">
        <f>AVERAGE(K$6:K268)</f>
        <v>14.88212927756654</v>
      </c>
      <c r="AI267" t="e">
        <f>AVERAGE(M$6:M268)</f>
        <v>#VALUE!</v>
      </c>
      <c r="AJ267" t="e">
        <f>AVERAGE(N$6:N268)</f>
        <v>#VALUE!</v>
      </c>
      <c r="AK267" t="e">
        <f>AVERAGE(O$6:O268)</f>
        <v>#VALUE!</v>
      </c>
      <c r="AL267" t="e">
        <f>AVERAGE(P$6:P268)</f>
        <v>#VALUE!</v>
      </c>
      <c r="AM267" t="e">
        <f>AVERAGE(Q$6:Q268)</f>
        <v>#VALUE!</v>
      </c>
      <c r="AN267" t="e">
        <f>AVERAGE(R$6:R268)</f>
        <v>#VALUE!</v>
      </c>
      <c r="AO267" t="e">
        <f>AVERAGE(S$6:S268)</f>
        <v>#VALUE!</v>
      </c>
      <c r="AP267" t="e">
        <f>AVERAGE(T$6:T268)</f>
        <v>#VALUE!</v>
      </c>
      <c r="AQ267" t="e">
        <f>AVERAGE(U$6:U268)</f>
        <v>#VALUE!</v>
      </c>
      <c r="AR267" t="e">
        <f>AVERAGE(V$6:V268)</f>
        <v>#VALUE!</v>
      </c>
      <c r="AT267" s="16">
        <f>STDEVP(B$6:B268)</f>
        <v>4.845503018986221</v>
      </c>
      <c r="AU267" s="16">
        <f>STDEVP(C$6:C268)</f>
        <v>6.1016203226648695</v>
      </c>
      <c r="AV267" s="16">
        <f>STDEVP(D$6:D268)</f>
        <v>3.7871905855957975</v>
      </c>
      <c r="AW267" s="16">
        <f>STDEVP(E$6:E268)</f>
        <v>3.8394947006668336</v>
      </c>
      <c r="AX267" s="16">
        <f>STDEVP(F$6:F268)</f>
        <v>3.891760823879534</v>
      </c>
      <c r="AY267" s="16">
        <f>STDEVP(G$6:G268)</f>
        <v>3.2380126337737596</v>
      </c>
      <c r="AZ267" s="16">
        <f>STDEVP(H$6:H268)</f>
        <v>4.140295086216139</v>
      </c>
      <c r="BA267" s="16">
        <f>STDEVP(I$6:I268)</f>
        <v>0</v>
      </c>
      <c r="BB267" s="16">
        <f>STDEVP(J$6:J268)</f>
        <v>0</v>
      </c>
      <c r="BC267" s="16">
        <f>STDEVP(K$6:K268)</f>
        <v>28.76001039199301</v>
      </c>
      <c r="BE267" s="39">
        <f t="shared" si="79"/>
        <v>208</v>
      </c>
      <c r="BF267" s="39">
        <f t="shared" si="80"/>
        <v>9</v>
      </c>
      <c r="BG267" s="39">
        <f t="shared" si="81"/>
        <v>23</v>
      </c>
      <c r="BH267" s="39">
        <f t="shared" si="82"/>
        <v>10</v>
      </c>
      <c r="BI267" s="39">
        <f t="shared" si="83"/>
        <v>6</v>
      </c>
      <c r="BJ267" s="39">
        <f t="shared" si="84"/>
        <v>6</v>
      </c>
    </row>
    <row r="268" spans="2:62" ht="14.25">
      <c r="B268" s="3">
        <f>'原始数据表'!B268</f>
        <v>0</v>
      </c>
      <c r="C268" s="3">
        <f>'原始数据表'!C268</f>
        <v>0</v>
      </c>
      <c r="D268" s="3">
        <f>'原始数据表'!D268</f>
        <v>0</v>
      </c>
      <c r="E268" s="3">
        <f>'原始数据表'!E268</f>
        <v>0</v>
      </c>
      <c r="F268" s="3">
        <f>'原始数据表'!F268</f>
        <v>0</v>
      </c>
      <c r="G268" s="3">
        <f>'原始数据表'!G268</f>
        <v>0</v>
      </c>
      <c r="H268" s="3">
        <f>'原始数据表'!H268</f>
        <v>0</v>
      </c>
      <c r="I268" s="3">
        <f>'原始数据表'!I268</f>
        <v>0</v>
      </c>
      <c r="J268" s="3">
        <f>'原始数据表'!J268</f>
        <v>0</v>
      </c>
      <c r="K268" s="3">
        <f t="shared" si="68"/>
        <v>0</v>
      </c>
      <c r="L268">
        <v>263</v>
      </c>
      <c r="M268" t="e">
        <f ca="1" t="shared" si="69"/>
        <v>#VALUE!</v>
      </c>
      <c r="N268" t="e">
        <f ca="1" t="shared" si="70"/>
        <v>#VALUE!</v>
      </c>
      <c r="O268" t="e">
        <f ca="1" t="shared" si="71"/>
        <v>#VALUE!</v>
      </c>
      <c r="P268" t="e">
        <f ca="1" t="shared" si="72"/>
        <v>#VALUE!</v>
      </c>
      <c r="Q268" t="e">
        <f ca="1" t="shared" si="73"/>
        <v>#VALUE!</v>
      </c>
      <c r="R268" t="e">
        <f ca="1" t="shared" si="74"/>
        <v>#VALUE!</v>
      </c>
      <c r="S268" t="e">
        <f ca="1" t="shared" si="75"/>
        <v>#VALUE!</v>
      </c>
      <c r="T268" t="e">
        <f ca="1" t="shared" si="76"/>
        <v>#VALUE!</v>
      </c>
      <c r="U268" t="e">
        <f ca="1" t="shared" si="77"/>
        <v>#VALUE!</v>
      </c>
      <c r="V268" t="e">
        <f ca="1" t="shared" si="78"/>
        <v>#VALUE!</v>
      </c>
      <c r="X268">
        <f>AVERAGE(B$6:B269)</f>
        <v>2.4356060606060606</v>
      </c>
      <c r="Y268">
        <f>AVERAGE(C$6:C269)</f>
        <v>3.087121212121212</v>
      </c>
      <c r="Z268">
        <f>AVERAGE(D$6:D269)</f>
        <v>1.9090909090909092</v>
      </c>
      <c r="AA268">
        <f>AVERAGE(E$6:E269)</f>
        <v>1.856060606060606</v>
      </c>
      <c r="AB268">
        <f>AVERAGE(F$6:F269)</f>
        <v>1.875</v>
      </c>
      <c r="AC268">
        <f>AVERAGE(G$6:G269)</f>
        <v>1.621212121212121</v>
      </c>
      <c r="AD268">
        <f>AVERAGE(H$6:H269)</f>
        <v>2.0416666666666665</v>
      </c>
      <c r="AE268">
        <f>AVERAGE(I$6:I269)</f>
        <v>0</v>
      </c>
      <c r="AF268">
        <f>AVERAGE(J$6:J269)</f>
        <v>0</v>
      </c>
      <c r="AG268">
        <f>AVERAGE(K$6:K269)</f>
        <v>14.825757575757576</v>
      </c>
      <c r="AI268" t="e">
        <f>AVERAGE(M$6:M269)</f>
        <v>#VALUE!</v>
      </c>
      <c r="AJ268" t="e">
        <f>AVERAGE(N$6:N269)</f>
        <v>#VALUE!</v>
      </c>
      <c r="AK268" t="e">
        <f>AVERAGE(O$6:O269)</f>
        <v>#VALUE!</v>
      </c>
      <c r="AL268" t="e">
        <f>AVERAGE(P$6:P269)</f>
        <v>#VALUE!</v>
      </c>
      <c r="AM268" t="e">
        <f>AVERAGE(Q$6:Q269)</f>
        <v>#VALUE!</v>
      </c>
      <c r="AN268" t="e">
        <f>AVERAGE(R$6:R269)</f>
        <v>#VALUE!</v>
      </c>
      <c r="AO268" t="e">
        <f>AVERAGE(S$6:S269)</f>
        <v>#VALUE!</v>
      </c>
      <c r="AP268" t="e">
        <f>AVERAGE(T$6:T269)</f>
        <v>#VALUE!</v>
      </c>
      <c r="AQ268" t="e">
        <f>AVERAGE(U$6:U269)</f>
        <v>#VALUE!</v>
      </c>
      <c r="AR268" t="e">
        <f>AVERAGE(V$6:V269)</f>
        <v>#VALUE!</v>
      </c>
      <c r="AT268" s="16">
        <f>STDEVP(B$6:B269)</f>
        <v>4.8386485806716735</v>
      </c>
      <c r="AU268" s="16">
        <f>STDEVP(C$6:C269)</f>
        <v>6.093027626063605</v>
      </c>
      <c r="AV268" s="16">
        <f>STDEVP(D$6:D269)</f>
        <v>3.781843677070239</v>
      </c>
      <c r="AW268" s="16">
        <f>STDEVP(E$6:E269)</f>
        <v>3.8339246759123125</v>
      </c>
      <c r="AX268" s="16">
        <f>STDEVP(F$6:F269)</f>
        <v>3.886103349426549</v>
      </c>
      <c r="AY268" s="16">
        <f>STDEVP(G$6:G269)</f>
        <v>3.2334199528314023</v>
      </c>
      <c r="AZ268" s="16">
        <f>STDEVP(H$6:H269)</f>
        <v>4.134363416366038</v>
      </c>
      <c r="BA268" s="16">
        <f>STDEVP(I$6:I269)</f>
        <v>0</v>
      </c>
      <c r="BB268" s="16">
        <f>STDEVP(J$6:J269)</f>
        <v>0</v>
      </c>
      <c r="BC268" s="16">
        <f>STDEVP(K$6:K269)</f>
        <v>28.720042682746946</v>
      </c>
      <c r="BE268" s="39">
        <f t="shared" si="79"/>
        <v>209</v>
      </c>
      <c r="BF268" s="39">
        <f t="shared" si="80"/>
        <v>9</v>
      </c>
      <c r="BG268" s="39">
        <f t="shared" si="81"/>
        <v>23</v>
      </c>
      <c r="BH268" s="39">
        <f t="shared" si="82"/>
        <v>10</v>
      </c>
      <c r="BI268" s="39">
        <f t="shared" si="83"/>
        <v>6</v>
      </c>
      <c r="BJ268" s="39">
        <f t="shared" si="84"/>
        <v>6</v>
      </c>
    </row>
    <row r="269" spans="2:62" ht="14.25">
      <c r="B269" s="3">
        <f>'原始数据表'!B269</f>
        <v>0</v>
      </c>
      <c r="C269" s="3">
        <f>'原始数据表'!C269</f>
        <v>0</v>
      </c>
      <c r="D269" s="3">
        <f>'原始数据表'!D269</f>
        <v>0</v>
      </c>
      <c r="E269" s="3">
        <f>'原始数据表'!E269</f>
        <v>0</v>
      </c>
      <c r="F269" s="3">
        <f>'原始数据表'!F269</f>
        <v>0</v>
      </c>
      <c r="G269" s="3">
        <f>'原始数据表'!G269</f>
        <v>0</v>
      </c>
      <c r="H269" s="3">
        <f>'原始数据表'!H269</f>
        <v>0</v>
      </c>
      <c r="I269" s="3">
        <f>'原始数据表'!I269</f>
        <v>0</v>
      </c>
      <c r="J269" s="3">
        <f>'原始数据表'!J269</f>
        <v>0</v>
      </c>
      <c r="K269" s="3">
        <f t="shared" si="68"/>
        <v>0</v>
      </c>
      <c r="L269">
        <v>264</v>
      </c>
      <c r="M269" t="e">
        <f ca="1" t="shared" si="69"/>
        <v>#VALUE!</v>
      </c>
      <c r="N269" t="e">
        <f ca="1" t="shared" si="70"/>
        <v>#VALUE!</v>
      </c>
      <c r="O269" t="e">
        <f ca="1" t="shared" si="71"/>
        <v>#VALUE!</v>
      </c>
      <c r="P269" t="e">
        <f ca="1" t="shared" si="72"/>
        <v>#VALUE!</v>
      </c>
      <c r="Q269" t="e">
        <f ca="1" t="shared" si="73"/>
        <v>#VALUE!</v>
      </c>
      <c r="R269" t="e">
        <f ca="1" t="shared" si="74"/>
        <v>#VALUE!</v>
      </c>
      <c r="S269" t="e">
        <f ca="1" t="shared" si="75"/>
        <v>#VALUE!</v>
      </c>
      <c r="T269" t="e">
        <f ca="1" t="shared" si="76"/>
        <v>#VALUE!</v>
      </c>
      <c r="U269" t="e">
        <f ca="1" t="shared" si="77"/>
        <v>#VALUE!</v>
      </c>
      <c r="V269" t="e">
        <f ca="1" t="shared" si="78"/>
        <v>#VALUE!</v>
      </c>
      <c r="X269">
        <f>AVERAGE(B$6:B270)</f>
        <v>2.4264150943396228</v>
      </c>
      <c r="Y269">
        <f>AVERAGE(C$6:C270)</f>
        <v>3.0754716981132075</v>
      </c>
      <c r="Z269">
        <f>AVERAGE(D$6:D270)</f>
        <v>1.9018867924528302</v>
      </c>
      <c r="AA269">
        <f>AVERAGE(E$6:E270)</f>
        <v>1.849056603773585</v>
      </c>
      <c r="AB269">
        <f>AVERAGE(F$6:F270)</f>
        <v>1.8679245283018868</v>
      </c>
      <c r="AC269">
        <f>AVERAGE(G$6:G270)</f>
        <v>1.6150943396226416</v>
      </c>
      <c r="AD269">
        <f>AVERAGE(H$6:H270)</f>
        <v>2.0339622641509436</v>
      </c>
      <c r="AE269">
        <f>AVERAGE(I$6:I270)</f>
        <v>0</v>
      </c>
      <c r="AF269">
        <f>AVERAGE(J$6:J270)</f>
        <v>0</v>
      </c>
      <c r="AG269">
        <f>AVERAGE(K$6:K270)</f>
        <v>14.769811320754718</v>
      </c>
      <c r="AI269" t="e">
        <f>AVERAGE(M$6:M270)</f>
        <v>#VALUE!</v>
      </c>
      <c r="AJ269" t="e">
        <f>AVERAGE(N$6:N270)</f>
        <v>#VALUE!</v>
      </c>
      <c r="AK269" t="e">
        <f>AVERAGE(O$6:O270)</f>
        <v>#VALUE!</v>
      </c>
      <c r="AL269" t="e">
        <f>AVERAGE(P$6:P270)</f>
        <v>#VALUE!</v>
      </c>
      <c r="AM269" t="e">
        <f>AVERAGE(Q$6:Q270)</f>
        <v>#VALUE!</v>
      </c>
      <c r="AN269" t="e">
        <f>AVERAGE(R$6:R270)</f>
        <v>#VALUE!</v>
      </c>
      <c r="AO269" t="e">
        <f>AVERAGE(S$6:S270)</f>
        <v>#VALUE!</v>
      </c>
      <c r="AP269" t="e">
        <f>AVERAGE(T$6:T270)</f>
        <v>#VALUE!</v>
      </c>
      <c r="AQ269" t="e">
        <f>AVERAGE(U$6:U270)</f>
        <v>#VALUE!</v>
      </c>
      <c r="AR269" t="e">
        <f>AVERAGE(V$6:V270)</f>
        <v>#VALUE!</v>
      </c>
      <c r="AT269" s="16">
        <f>STDEVP(B$6:B270)</f>
        <v>4.831818710807742</v>
      </c>
      <c r="AU269" s="16">
        <f>STDEVP(C$6:C270)</f>
        <v>6.0844653928774655</v>
      </c>
      <c r="AV269" s="16">
        <f>STDEVP(D$6:D270)</f>
        <v>3.776515842904985</v>
      </c>
      <c r="AW269" s="16">
        <f>STDEVP(E$6:E270)</f>
        <v>3.8283758141220283</v>
      </c>
      <c r="AX269" s="16">
        <f>STDEVP(F$6:F270)</f>
        <v>3.8804674677014015</v>
      </c>
      <c r="AY269" s="16">
        <f>STDEVP(G$6:G270)</f>
        <v>3.22884383925111</v>
      </c>
      <c r="AZ269" s="16">
        <f>STDEVP(H$6:H270)</f>
        <v>4.128453655242077</v>
      </c>
      <c r="BA269" s="16">
        <f>STDEVP(I$6:I270)</f>
        <v>0</v>
      </c>
      <c r="BB269" s="16">
        <f>STDEVP(J$6:J270)</f>
        <v>0</v>
      </c>
      <c r="BC269" s="16">
        <f>STDEVP(K$6:K270)</f>
        <v>28.680211999595794</v>
      </c>
      <c r="BE269" s="39">
        <f t="shared" si="79"/>
        <v>210</v>
      </c>
      <c r="BF269" s="39">
        <f t="shared" si="80"/>
        <v>9</v>
      </c>
      <c r="BG269" s="39">
        <f t="shared" si="81"/>
        <v>23</v>
      </c>
      <c r="BH269" s="39">
        <f t="shared" si="82"/>
        <v>10</v>
      </c>
      <c r="BI269" s="39">
        <f t="shared" si="83"/>
        <v>6</v>
      </c>
      <c r="BJ269" s="39">
        <f t="shared" si="84"/>
        <v>6</v>
      </c>
    </row>
    <row r="270" spans="2:62" ht="14.25">
      <c r="B270" s="3">
        <f>'原始数据表'!B270</f>
        <v>0</v>
      </c>
      <c r="C270" s="3">
        <f>'原始数据表'!C270</f>
        <v>0</v>
      </c>
      <c r="D270" s="3">
        <f>'原始数据表'!D270</f>
        <v>0</v>
      </c>
      <c r="E270" s="3">
        <f>'原始数据表'!E270</f>
        <v>0</v>
      </c>
      <c r="F270" s="3">
        <f>'原始数据表'!F270</f>
        <v>0</v>
      </c>
      <c r="G270" s="3">
        <f>'原始数据表'!G270</f>
        <v>0</v>
      </c>
      <c r="H270" s="3">
        <f>'原始数据表'!H270</f>
        <v>0</v>
      </c>
      <c r="I270" s="3">
        <f>'原始数据表'!I270</f>
        <v>0</v>
      </c>
      <c r="J270" s="3">
        <f>'原始数据表'!J270</f>
        <v>0</v>
      </c>
      <c r="K270" s="3">
        <f t="shared" si="68"/>
        <v>0</v>
      </c>
      <c r="L270">
        <v>265</v>
      </c>
      <c r="M270" t="e">
        <f ca="1" t="shared" si="69"/>
        <v>#VALUE!</v>
      </c>
      <c r="N270" t="e">
        <f ca="1" t="shared" si="70"/>
        <v>#VALUE!</v>
      </c>
      <c r="O270" t="e">
        <f ca="1" t="shared" si="71"/>
        <v>#VALUE!</v>
      </c>
      <c r="P270" t="e">
        <f ca="1" t="shared" si="72"/>
        <v>#VALUE!</v>
      </c>
      <c r="Q270" t="e">
        <f ca="1" t="shared" si="73"/>
        <v>#VALUE!</v>
      </c>
      <c r="R270" t="e">
        <f ca="1" t="shared" si="74"/>
        <v>#VALUE!</v>
      </c>
      <c r="S270" t="e">
        <f ca="1" t="shared" si="75"/>
        <v>#VALUE!</v>
      </c>
      <c r="T270" t="e">
        <f ca="1" t="shared" si="76"/>
        <v>#VALUE!</v>
      </c>
      <c r="U270" t="e">
        <f ca="1" t="shared" si="77"/>
        <v>#VALUE!</v>
      </c>
      <c r="V270" t="e">
        <f ca="1" t="shared" si="78"/>
        <v>#VALUE!</v>
      </c>
      <c r="X270">
        <f>AVERAGE(B$6:B271)</f>
        <v>2.417293233082707</v>
      </c>
      <c r="Y270">
        <f>AVERAGE(C$6:C271)</f>
        <v>3.06390977443609</v>
      </c>
      <c r="Z270">
        <f>AVERAGE(D$6:D271)</f>
        <v>1.894736842105263</v>
      </c>
      <c r="AA270">
        <f>AVERAGE(E$6:E271)</f>
        <v>1.8421052631578947</v>
      </c>
      <c r="AB270">
        <f>AVERAGE(F$6:F271)</f>
        <v>1.8609022556390977</v>
      </c>
      <c r="AC270">
        <f>AVERAGE(G$6:G271)</f>
        <v>1.6090225563909775</v>
      </c>
      <c r="AD270">
        <f>AVERAGE(H$6:H271)</f>
        <v>2.026315789473684</v>
      </c>
      <c r="AE270">
        <f>AVERAGE(I$6:I271)</f>
        <v>0</v>
      </c>
      <c r="AF270">
        <f>AVERAGE(J$6:J271)</f>
        <v>0</v>
      </c>
      <c r="AG270">
        <f>AVERAGE(K$6:K271)</f>
        <v>14.714285714285714</v>
      </c>
      <c r="AI270" t="e">
        <f>AVERAGE(M$6:M271)</f>
        <v>#VALUE!</v>
      </c>
      <c r="AJ270" t="e">
        <f>AVERAGE(N$6:N271)</f>
        <v>#VALUE!</v>
      </c>
      <c r="AK270" t="e">
        <f>AVERAGE(O$6:O271)</f>
        <v>#VALUE!</v>
      </c>
      <c r="AL270" t="e">
        <f>AVERAGE(P$6:P271)</f>
        <v>#VALUE!</v>
      </c>
      <c r="AM270" t="e">
        <f>AVERAGE(Q$6:Q271)</f>
        <v>#VALUE!</v>
      </c>
      <c r="AN270" t="e">
        <f>AVERAGE(R$6:R271)</f>
        <v>#VALUE!</v>
      </c>
      <c r="AO270" t="e">
        <f>AVERAGE(S$6:S271)</f>
        <v>#VALUE!</v>
      </c>
      <c r="AP270" t="e">
        <f>AVERAGE(T$6:T271)</f>
        <v>#VALUE!</v>
      </c>
      <c r="AQ270" t="e">
        <f>AVERAGE(U$6:U271)</f>
        <v>#VALUE!</v>
      </c>
      <c r="AR270" t="e">
        <f>AVERAGE(V$6:V271)</f>
        <v>#VALUE!</v>
      </c>
      <c r="AT270" s="16">
        <f>STDEVP(B$6:B271)</f>
        <v>4.8250133238850745</v>
      </c>
      <c r="AU270" s="16">
        <f>STDEVP(C$6:C271)</f>
        <v>6.0759335227033615</v>
      </c>
      <c r="AV270" s="16">
        <f>STDEVP(D$6:D271)</f>
        <v>3.771207018231291</v>
      </c>
      <c r="AW270" s="16">
        <f>STDEVP(E$6:E271)</f>
        <v>3.8228480216245146</v>
      </c>
      <c r="AX270" s="16">
        <f>STDEVP(F$6:F271)</f>
        <v>3.8748530815993365</v>
      </c>
      <c r="AY270" s="16">
        <f>STDEVP(G$6:G271)</f>
        <v>3.224284233599774</v>
      </c>
      <c r="AZ270" s="16">
        <f>STDEVP(H$6:H271)</f>
        <v>4.122565715756164</v>
      </c>
      <c r="BA270" s="16">
        <f>STDEVP(I$6:I271)</f>
        <v>0</v>
      </c>
      <c r="BB270" s="16">
        <f>STDEVP(J$6:J271)</f>
        <v>0</v>
      </c>
      <c r="BC270" s="16">
        <f>STDEVP(K$6:K271)</f>
        <v>28.640517970221453</v>
      </c>
      <c r="BE270" s="39">
        <f t="shared" si="79"/>
        <v>211</v>
      </c>
      <c r="BF270" s="39">
        <f t="shared" si="80"/>
        <v>9</v>
      </c>
      <c r="BG270" s="39">
        <f t="shared" si="81"/>
        <v>23</v>
      </c>
      <c r="BH270" s="39">
        <f t="shared" si="82"/>
        <v>10</v>
      </c>
      <c r="BI270" s="39">
        <f t="shared" si="83"/>
        <v>6</v>
      </c>
      <c r="BJ270" s="39">
        <f t="shared" si="84"/>
        <v>6</v>
      </c>
    </row>
    <row r="271" spans="2:62" ht="14.25">
      <c r="B271" s="3">
        <f>'原始数据表'!B271</f>
        <v>0</v>
      </c>
      <c r="C271" s="3">
        <f>'原始数据表'!C271</f>
        <v>0</v>
      </c>
      <c r="D271" s="3">
        <f>'原始数据表'!D271</f>
        <v>0</v>
      </c>
      <c r="E271" s="3">
        <f>'原始数据表'!E271</f>
        <v>0</v>
      </c>
      <c r="F271" s="3">
        <f>'原始数据表'!F271</f>
        <v>0</v>
      </c>
      <c r="G271" s="3">
        <f>'原始数据表'!G271</f>
        <v>0</v>
      </c>
      <c r="H271" s="3">
        <f>'原始数据表'!H271</f>
        <v>0</v>
      </c>
      <c r="I271" s="3">
        <f>'原始数据表'!I271</f>
        <v>0</v>
      </c>
      <c r="J271" s="3">
        <f>'原始数据表'!J271</f>
        <v>0</v>
      </c>
      <c r="K271" s="3">
        <f t="shared" si="68"/>
        <v>0</v>
      </c>
      <c r="L271">
        <v>266</v>
      </c>
      <c r="M271" t="e">
        <f ca="1" t="shared" si="69"/>
        <v>#VALUE!</v>
      </c>
      <c r="N271" t="e">
        <f ca="1" t="shared" si="70"/>
        <v>#VALUE!</v>
      </c>
      <c r="O271" t="e">
        <f ca="1" t="shared" si="71"/>
        <v>#VALUE!</v>
      </c>
      <c r="P271" t="e">
        <f ca="1" t="shared" si="72"/>
        <v>#VALUE!</v>
      </c>
      <c r="Q271" t="e">
        <f ca="1" t="shared" si="73"/>
        <v>#VALUE!</v>
      </c>
      <c r="R271" t="e">
        <f ca="1" t="shared" si="74"/>
        <v>#VALUE!</v>
      </c>
      <c r="S271" t="e">
        <f ca="1" t="shared" si="75"/>
        <v>#VALUE!</v>
      </c>
      <c r="T271" t="e">
        <f ca="1" t="shared" si="76"/>
        <v>#VALUE!</v>
      </c>
      <c r="U271" t="e">
        <f ca="1" t="shared" si="77"/>
        <v>#VALUE!</v>
      </c>
      <c r="V271" t="e">
        <f ca="1" t="shared" si="78"/>
        <v>#VALUE!</v>
      </c>
      <c r="X271">
        <f>AVERAGE(B$6:B272)</f>
        <v>2.4082397003745317</v>
      </c>
      <c r="Y271">
        <f>AVERAGE(C$6:C272)</f>
        <v>3.052434456928839</v>
      </c>
      <c r="Z271">
        <f>AVERAGE(D$6:D272)</f>
        <v>1.8876404494382022</v>
      </c>
      <c r="AA271">
        <f>AVERAGE(E$6:E272)</f>
        <v>1.8352059925093633</v>
      </c>
      <c r="AB271">
        <f>AVERAGE(F$6:F272)</f>
        <v>1.853932584269663</v>
      </c>
      <c r="AC271">
        <f>AVERAGE(G$6:G272)</f>
        <v>1.6029962546816479</v>
      </c>
      <c r="AD271">
        <f>AVERAGE(H$6:H272)</f>
        <v>2.0187265917602994</v>
      </c>
      <c r="AE271">
        <f>AVERAGE(I$6:I272)</f>
        <v>0</v>
      </c>
      <c r="AF271">
        <f>AVERAGE(J$6:J272)</f>
        <v>0</v>
      </c>
      <c r="AG271">
        <f>AVERAGE(K$6:K272)</f>
        <v>14.659176029962547</v>
      </c>
      <c r="AI271" t="e">
        <f>AVERAGE(M$6:M272)</f>
        <v>#VALUE!</v>
      </c>
      <c r="AJ271" t="e">
        <f>AVERAGE(N$6:N272)</f>
        <v>#VALUE!</v>
      </c>
      <c r="AK271" t="e">
        <f>AVERAGE(O$6:O272)</f>
        <v>#VALUE!</v>
      </c>
      <c r="AL271" t="e">
        <f>AVERAGE(P$6:P272)</f>
        <v>#VALUE!</v>
      </c>
      <c r="AM271" t="e">
        <f>AVERAGE(Q$6:Q272)</f>
        <v>#VALUE!</v>
      </c>
      <c r="AN271" t="e">
        <f>AVERAGE(R$6:R272)</f>
        <v>#VALUE!</v>
      </c>
      <c r="AO271" t="e">
        <f>AVERAGE(S$6:S272)</f>
        <v>#VALUE!</v>
      </c>
      <c r="AP271" t="e">
        <f>AVERAGE(T$6:T272)</f>
        <v>#VALUE!</v>
      </c>
      <c r="AQ271" t="e">
        <f>AVERAGE(U$6:U272)</f>
        <v>#VALUE!</v>
      </c>
      <c r="AR271" t="e">
        <f>AVERAGE(V$6:V272)</f>
        <v>#VALUE!</v>
      </c>
      <c r="AT271" s="16">
        <f>STDEVP(B$6:B272)</f>
        <v>4.818232333433936</v>
      </c>
      <c r="AU271" s="16">
        <f>STDEVP(C$6:C272)</f>
        <v>6.067431913789856</v>
      </c>
      <c r="AV271" s="16">
        <f>STDEVP(D$6:D272)</f>
        <v>3.7659171373922535</v>
      </c>
      <c r="AW271" s="16">
        <f>STDEVP(E$6:E272)</f>
        <v>3.817341204480517</v>
      </c>
      <c r="AX271" s="16">
        <f>STDEVP(F$6:F272)</f>
        <v>3.869260093785082</v>
      </c>
      <c r="AY271" s="16">
        <f>STDEVP(G$6:G272)</f>
        <v>3.2197410758462537</v>
      </c>
      <c r="AZ271" s="16">
        <f>STDEVP(H$6:H272)</f>
        <v>4.116699510266957</v>
      </c>
      <c r="BA271" s="16">
        <f>STDEVP(I$6:I272)</f>
        <v>0</v>
      </c>
      <c r="BB271" s="16">
        <f>STDEVP(J$6:J272)</f>
        <v>0</v>
      </c>
      <c r="BC271" s="16">
        <f>STDEVP(K$6:K272)</f>
        <v>28.600960214016766</v>
      </c>
      <c r="BE271" s="39">
        <f t="shared" si="79"/>
        <v>212</v>
      </c>
      <c r="BF271" s="39">
        <f t="shared" si="80"/>
        <v>9</v>
      </c>
      <c r="BG271" s="39">
        <f t="shared" si="81"/>
        <v>23</v>
      </c>
      <c r="BH271" s="39">
        <f t="shared" si="82"/>
        <v>10</v>
      </c>
      <c r="BI271" s="39">
        <f t="shared" si="83"/>
        <v>6</v>
      </c>
      <c r="BJ271" s="39">
        <f t="shared" si="84"/>
        <v>6</v>
      </c>
    </row>
    <row r="272" spans="2:62" ht="14.25">
      <c r="B272" s="3">
        <f>'原始数据表'!B272</f>
        <v>0</v>
      </c>
      <c r="C272" s="3">
        <f>'原始数据表'!C272</f>
        <v>0</v>
      </c>
      <c r="D272" s="3">
        <f>'原始数据表'!D272</f>
        <v>0</v>
      </c>
      <c r="E272" s="3">
        <f>'原始数据表'!E272</f>
        <v>0</v>
      </c>
      <c r="F272" s="3">
        <f>'原始数据表'!F272</f>
        <v>0</v>
      </c>
      <c r="G272" s="3">
        <f>'原始数据表'!G272</f>
        <v>0</v>
      </c>
      <c r="H272" s="3">
        <f>'原始数据表'!H272</f>
        <v>0</v>
      </c>
      <c r="I272" s="3">
        <f>'原始数据表'!I272</f>
        <v>0</v>
      </c>
      <c r="J272" s="3">
        <f>'原始数据表'!J272</f>
        <v>0</v>
      </c>
      <c r="K272" s="3">
        <f t="shared" si="68"/>
        <v>0</v>
      </c>
      <c r="L272">
        <v>267</v>
      </c>
      <c r="M272" t="e">
        <f ca="1" t="shared" si="69"/>
        <v>#VALUE!</v>
      </c>
      <c r="N272" t="e">
        <f ca="1" t="shared" si="70"/>
        <v>#VALUE!</v>
      </c>
      <c r="O272" t="e">
        <f ca="1" t="shared" si="71"/>
        <v>#VALUE!</v>
      </c>
      <c r="P272" t="e">
        <f ca="1" t="shared" si="72"/>
        <v>#VALUE!</v>
      </c>
      <c r="Q272" t="e">
        <f ca="1" t="shared" si="73"/>
        <v>#VALUE!</v>
      </c>
      <c r="R272" t="e">
        <f ca="1" t="shared" si="74"/>
        <v>#VALUE!</v>
      </c>
      <c r="S272" t="e">
        <f ca="1" t="shared" si="75"/>
        <v>#VALUE!</v>
      </c>
      <c r="T272" t="e">
        <f ca="1" t="shared" si="76"/>
        <v>#VALUE!</v>
      </c>
      <c r="U272" t="e">
        <f ca="1" t="shared" si="77"/>
        <v>#VALUE!</v>
      </c>
      <c r="V272" t="e">
        <f ca="1" t="shared" si="78"/>
        <v>#VALUE!</v>
      </c>
      <c r="X272">
        <f>AVERAGE(B$6:B273)</f>
        <v>2.3992537313432836</v>
      </c>
      <c r="Y272">
        <f>AVERAGE(C$6:C273)</f>
        <v>3.041044776119403</v>
      </c>
      <c r="Z272">
        <f>AVERAGE(D$6:D273)</f>
        <v>1.8805970149253732</v>
      </c>
      <c r="AA272">
        <f>AVERAGE(E$6:E273)</f>
        <v>1.828358208955224</v>
      </c>
      <c r="AB272">
        <f>AVERAGE(F$6:F273)</f>
        <v>1.8470149253731343</v>
      </c>
      <c r="AC272">
        <f>AVERAGE(G$6:G273)</f>
        <v>1.5970149253731343</v>
      </c>
      <c r="AD272">
        <f>AVERAGE(H$6:H273)</f>
        <v>2.0111940298507465</v>
      </c>
      <c r="AE272">
        <f>AVERAGE(I$6:I273)</f>
        <v>0</v>
      </c>
      <c r="AF272">
        <f>AVERAGE(J$6:J273)</f>
        <v>0</v>
      </c>
      <c r="AG272">
        <f>AVERAGE(K$6:K273)</f>
        <v>14.604477611940299</v>
      </c>
      <c r="AI272" t="e">
        <f>AVERAGE(M$6:M273)</f>
        <v>#VALUE!</v>
      </c>
      <c r="AJ272" t="e">
        <f>AVERAGE(N$6:N273)</f>
        <v>#VALUE!</v>
      </c>
      <c r="AK272" t="e">
        <f>AVERAGE(O$6:O273)</f>
        <v>#VALUE!</v>
      </c>
      <c r="AL272" t="e">
        <f>AVERAGE(P$6:P273)</f>
        <v>#VALUE!</v>
      </c>
      <c r="AM272" t="e">
        <f>AVERAGE(Q$6:Q273)</f>
        <v>#VALUE!</v>
      </c>
      <c r="AN272" t="e">
        <f>AVERAGE(R$6:R273)</f>
        <v>#VALUE!</v>
      </c>
      <c r="AO272" t="e">
        <f>AVERAGE(S$6:S273)</f>
        <v>#VALUE!</v>
      </c>
      <c r="AP272" t="e">
        <f>AVERAGE(T$6:T273)</f>
        <v>#VALUE!</v>
      </c>
      <c r="AQ272" t="e">
        <f>AVERAGE(U$6:U273)</f>
        <v>#VALUE!</v>
      </c>
      <c r="AR272" t="e">
        <f>AVERAGE(V$6:V273)</f>
        <v>#VALUE!</v>
      </c>
      <c r="AT272" s="16">
        <f>STDEVP(B$6:B273)</f>
        <v>4.811475652078661</v>
      </c>
      <c r="AU272" s="16">
        <f>STDEVP(C$6:C273)</f>
        <v>6.0589604631089555</v>
      </c>
      <c r="AV272" s="16">
        <f>STDEVP(D$6:D273)</f>
        <v>3.7606461339862483</v>
      </c>
      <c r="AW272" s="16">
        <f>STDEVP(E$6:E273)</f>
        <v>3.811855268514828</v>
      </c>
      <c r="AX272" s="16">
        <f>STDEVP(F$6:F273)</f>
        <v>3.8636884067241817</v>
      </c>
      <c r="AY272" s="16">
        <f>STDEVP(G$6:G273)</f>
        <v>3.2152143053967617</v>
      </c>
      <c r="AZ272" s="16">
        <f>STDEVP(H$6:H273)</f>
        <v>4.110854950620246</v>
      </c>
      <c r="BA272" s="16">
        <f>STDEVP(I$6:I273)</f>
        <v>0</v>
      </c>
      <c r="BB272" s="16">
        <f>STDEVP(J$6:J273)</f>
        <v>0</v>
      </c>
      <c r="BC272" s="16">
        <f>STDEVP(K$6:K273)</f>
        <v>28.561538342468612</v>
      </c>
      <c r="BE272" s="39">
        <f t="shared" si="79"/>
        <v>213</v>
      </c>
      <c r="BF272" s="39">
        <f t="shared" si="80"/>
        <v>9</v>
      </c>
      <c r="BG272" s="39">
        <f t="shared" si="81"/>
        <v>23</v>
      </c>
      <c r="BH272" s="39">
        <f t="shared" si="82"/>
        <v>10</v>
      </c>
      <c r="BI272" s="39">
        <f t="shared" si="83"/>
        <v>6</v>
      </c>
      <c r="BJ272" s="39">
        <f t="shared" si="84"/>
        <v>6</v>
      </c>
    </row>
    <row r="273" spans="2:62" ht="14.25">
      <c r="B273" s="3">
        <f>'原始数据表'!B273</f>
        <v>0</v>
      </c>
      <c r="C273" s="3">
        <f>'原始数据表'!C273</f>
        <v>0</v>
      </c>
      <c r="D273" s="3">
        <f>'原始数据表'!D273</f>
        <v>0</v>
      </c>
      <c r="E273" s="3">
        <f>'原始数据表'!E273</f>
        <v>0</v>
      </c>
      <c r="F273" s="3">
        <f>'原始数据表'!F273</f>
        <v>0</v>
      </c>
      <c r="G273" s="3">
        <f>'原始数据表'!G273</f>
        <v>0</v>
      </c>
      <c r="H273" s="3">
        <f>'原始数据表'!H273</f>
        <v>0</v>
      </c>
      <c r="I273" s="3">
        <f>'原始数据表'!I273</f>
        <v>0</v>
      </c>
      <c r="J273" s="3">
        <f>'原始数据表'!J273</f>
        <v>0</v>
      </c>
      <c r="K273" s="3">
        <f t="shared" si="68"/>
        <v>0</v>
      </c>
      <c r="L273">
        <v>268</v>
      </c>
      <c r="M273" t="e">
        <f ca="1" t="shared" si="69"/>
        <v>#VALUE!</v>
      </c>
      <c r="N273" t="e">
        <f ca="1" t="shared" si="70"/>
        <v>#VALUE!</v>
      </c>
      <c r="O273" t="e">
        <f ca="1" t="shared" si="71"/>
        <v>#VALUE!</v>
      </c>
      <c r="P273" t="e">
        <f ca="1" t="shared" si="72"/>
        <v>#VALUE!</v>
      </c>
      <c r="Q273" t="e">
        <f ca="1" t="shared" si="73"/>
        <v>#VALUE!</v>
      </c>
      <c r="R273" t="e">
        <f ca="1" t="shared" si="74"/>
        <v>#VALUE!</v>
      </c>
      <c r="S273" t="e">
        <f ca="1" t="shared" si="75"/>
        <v>#VALUE!</v>
      </c>
      <c r="T273" t="e">
        <f ca="1" t="shared" si="76"/>
        <v>#VALUE!</v>
      </c>
      <c r="U273" t="e">
        <f ca="1" t="shared" si="77"/>
        <v>#VALUE!</v>
      </c>
      <c r="V273" t="e">
        <f ca="1" t="shared" si="78"/>
        <v>#VALUE!</v>
      </c>
      <c r="X273">
        <f>AVERAGE(B$6:B274)</f>
        <v>2.390334572490706</v>
      </c>
      <c r="Y273">
        <f>AVERAGE(C$6:C274)</f>
        <v>3.029739776951673</v>
      </c>
      <c r="Z273">
        <f>AVERAGE(D$6:D274)</f>
        <v>1.8736059479553904</v>
      </c>
      <c r="AA273">
        <f>AVERAGE(E$6:E274)</f>
        <v>1.821561338289963</v>
      </c>
      <c r="AB273">
        <f>AVERAGE(F$6:F274)</f>
        <v>1.8401486988847584</v>
      </c>
      <c r="AC273">
        <f>AVERAGE(G$6:G274)</f>
        <v>1.5910780669144982</v>
      </c>
      <c r="AD273">
        <f>AVERAGE(H$6:H274)</f>
        <v>2.003717472118959</v>
      </c>
      <c r="AE273">
        <f>AVERAGE(I$6:I274)</f>
        <v>0</v>
      </c>
      <c r="AF273">
        <f>AVERAGE(J$6:J274)</f>
        <v>0</v>
      </c>
      <c r="AG273">
        <f>AVERAGE(K$6:K274)</f>
        <v>14.550185873605948</v>
      </c>
      <c r="AI273" t="e">
        <f>AVERAGE(M$6:M274)</f>
        <v>#VALUE!</v>
      </c>
      <c r="AJ273" t="e">
        <f>AVERAGE(N$6:N274)</f>
        <v>#VALUE!</v>
      </c>
      <c r="AK273" t="e">
        <f>AVERAGE(O$6:O274)</f>
        <v>#VALUE!</v>
      </c>
      <c r="AL273" t="e">
        <f>AVERAGE(P$6:P274)</f>
        <v>#VALUE!</v>
      </c>
      <c r="AM273" t="e">
        <f>AVERAGE(Q$6:Q274)</f>
        <v>#VALUE!</v>
      </c>
      <c r="AN273" t="e">
        <f>AVERAGE(R$6:R274)</f>
        <v>#VALUE!</v>
      </c>
      <c r="AO273" t="e">
        <f>AVERAGE(S$6:S274)</f>
        <v>#VALUE!</v>
      </c>
      <c r="AP273" t="e">
        <f>AVERAGE(T$6:T274)</f>
        <v>#VALUE!</v>
      </c>
      <c r="AQ273" t="e">
        <f>AVERAGE(U$6:U274)</f>
        <v>#VALUE!</v>
      </c>
      <c r="AR273" t="e">
        <f>AVERAGE(V$6:V274)</f>
        <v>#VALUE!</v>
      </c>
      <c r="AT273" s="16">
        <f>STDEVP(B$6:B274)</f>
        <v>4.804743191590148</v>
      </c>
      <c r="AU273" s="16">
        <f>STDEVP(C$6:C274)</f>
        <v>6.050519066425307</v>
      </c>
      <c r="AV273" s="16">
        <f>STDEVP(D$6:D274)</f>
        <v>3.755393940908788</v>
      </c>
      <c r="AW273" s="16">
        <f>STDEVP(E$6:E274)</f>
        <v>3.8063901193468603</v>
      </c>
      <c r="AX273" s="16">
        <f>STDEVP(F$6:F274)</f>
        <v>3.858137922713073</v>
      </c>
      <c r="AY273" s="16">
        <f>STDEVP(G$6:G274)</f>
        <v>3.2107038611289553</v>
      </c>
      <c r="AZ273" s="16">
        <f>STDEVP(H$6:H274)</f>
        <v>4.105031948187819</v>
      </c>
      <c r="BA273" s="16">
        <f>STDEVP(I$6:I274)</f>
        <v>0</v>
      </c>
      <c r="BB273" s="16">
        <f>STDEVP(J$6:J274)</f>
        <v>0</v>
      </c>
      <c r="BC273" s="16">
        <f>STDEVP(K$6:K274)</f>
        <v>28.522251959527573</v>
      </c>
      <c r="BE273" s="39">
        <f t="shared" si="79"/>
        <v>214</v>
      </c>
      <c r="BF273" s="39">
        <f t="shared" si="80"/>
        <v>9</v>
      </c>
      <c r="BG273" s="39">
        <f t="shared" si="81"/>
        <v>23</v>
      </c>
      <c r="BH273" s="39">
        <f t="shared" si="82"/>
        <v>10</v>
      </c>
      <c r="BI273" s="39">
        <f t="shared" si="83"/>
        <v>6</v>
      </c>
      <c r="BJ273" s="39">
        <f t="shared" si="84"/>
        <v>6</v>
      </c>
    </row>
    <row r="274" spans="2:62" ht="14.25">
      <c r="B274" s="3">
        <f>'原始数据表'!B274</f>
        <v>0</v>
      </c>
      <c r="C274" s="3">
        <f>'原始数据表'!C274</f>
        <v>0</v>
      </c>
      <c r="D274" s="3">
        <f>'原始数据表'!D274</f>
        <v>0</v>
      </c>
      <c r="E274" s="3">
        <f>'原始数据表'!E274</f>
        <v>0</v>
      </c>
      <c r="F274" s="3">
        <f>'原始数据表'!F274</f>
        <v>0</v>
      </c>
      <c r="G274" s="3">
        <f>'原始数据表'!G274</f>
        <v>0</v>
      </c>
      <c r="H274" s="3">
        <f>'原始数据表'!H274</f>
        <v>0</v>
      </c>
      <c r="I274" s="3">
        <f>'原始数据表'!I274</f>
        <v>0</v>
      </c>
      <c r="J274" s="3">
        <f>'原始数据表'!J274</f>
        <v>0</v>
      </c>
      <c r="K274" s="3">
        <f t="shared" si="68"/>
        <v>0</v>
      </c>
      <c r="L274">
        <v>269</v>
      </c>
      <c r="M274" t="e">
        <f ca="1" t="shared" si="69"/>
        <v>#VALUE!</v>
      </c>
      <c r="N274" t="e">
        <f ca="1" t="shared" si="70"/>
        <v>#VALUE!</v>
      </c>
      <c r="O274" t="e">
        <f ca="1" t="shared" si="71"/>
        <v>#VALUE!</v>
      </c>
      <c r="P274" t="e">
        <f ca="1" t="shared" si="72"/>
        <v>#VALUE!</v>
      </c>
      <c r="Q274" t="e">
        <f ca="1" t="shared" si="73"/>
        <v>#VALUE!</v>
      </c>
      <c r="R274" t="e">
        <f ca="1" t="shared" si="74"/>
        <v>#VALUE!</v>
      </c>
      <c r="S274" t="e">
        <f ca="1" t="shared" si="75"/>
        <v>#VALUE!</v>
      </c>
      <c r="T274" t="e">
        <f ca="1" t="shared" si="76"/>
        <v>#VALUE!</v>
      </c>
      <c r="U274" t="e">
        <f ca="1" t="shared" si="77"/>
        <v>#VALUE!</v>
      </c>
      <c r="V274" t="e">
        <f ca="1" t="shared" si="78"/>
        <v>#VALUE!</v>
      </c>
      <c r="X274">
        <f>AVERAGE(B$6:B275)</f>
        <v>2.3814814814814813</v>
      </c>
      <c r="Y274">
        <f>AVERAGE(C$6:C275)</f>
        <v>3.0185185185185186</v>
      </c>
      <c r="Z274">
        <f>AVERAGE(D$6:D275)</f>
        <v>1.8666666666666667</v>
      </c>
      <c r="AA274">
        <f>AVERAGE(E$6:E275)</f>
        <v>1.8148148148148149</v>
      </c>
      <c r="AB274">
        <f>AVERAGE(F$6:F275)</f>
        <v>1.8333333333333333</v>
      </c>
      <c r="AC274">
        <f>AVERAGE(G$6:G275)</f>
        <v>1.5851851851851853</v>
      </c>
      <c r="AD274">
        <f>AVERAGE(H$6:H275)</f>
        <v>1.9962962962962962</v>
      </c>
      <c r="AE274">
        <f>AVERAGE(I$6:I275)</f>
        <v>0</v>
      </c>
      <c r="AF274">
        <f>AVERAGE(J$6:J275)</f>
        <v>0</v>
      </c>
      <c r="AG274">
        <f>AVERAGE(K$6:K275)</f>
        <v>14.496296296296297</v>
      </c>
      <c r="AI274" t="e">
        <f>AVERAGE(M$6:M275)</f>
        <v>#VALUE!</v>
      </c>
      <c r="AJ274" t="e">
        <f>AVERAGE(N$6:N275)</f>
        <v>#VALUE!</v>
      </c>
      <c r="AK274" t="e">
        <f>AVERAGE(O$6:O275)</f>
        <v>#VALUE!</v>
      </c>
      <c r="AL274" t="e">
        <f>AVERAGE(P$6:P275)</f>
        <v>#VALUE!</v>
      </c>
      <c r="AM274" t="e">
        <f>AVERAGE(Q$6:Q275)</f>
        <v>#VALUE!</v>
      </c>
      <c r="AN274" t="e">
        <f>AVERAGE(R$6:R275)</f>
        <v>#VALUE!</v>
      </c>
      <c r="AO274" t="e">
        <f>AVERAGE(S$6:S275)</f>
        <v>#VALUE!</v>
      </c>
      <c r="AP274" t="e">
        <f>AVERAGE(T$6:T275)</f>
        <v>#VALUE!</v>
      </c>
      <c r="AQ274" t="e">
        <f>AVERAGE(U$6:U275)</f>
        <v>#VALUE!</v>
      </c>
      <c r="AR274" t="e">
        <f>AVERAGE(V$6:V275)</f>
        <v>#VALUE!</v>
      </c>
      <c r="AT274" s="16">
        <f>STDEVP(B$6:B275)</f>
        <v>4.798034862936425</v>
      </c>
      <c r="AU274" s="16">
        <f>STDEVP(C$6:C275)</f>
        <v>6.042107618362924</v>
      </c>
      <c r="AV274" s="16">
        <f>STDEVP(D$6:D275)</f>
        <v>3.750160490392872</v>
      </c>
      <c r="AW274" s="16">
        <f>STDEVP(E$6:E275)</f>
        <v>3.8009456624199998</v>
      </c>
      <c r="AX274" s="16">
        <f>STDEVP(F$6:F275)</f>
        <v>3.852608543907958</v>
      </c>
      <c r="AY274" s="16">
        <f>STDEVP(G$6:G275)</f>
        <v>3.2062096814247822</v>
      </c>
      <c r="AZ274" s="16">
        <f>STDEVP(H$6:H275)</f>
        <v>4.099230413904856</v>
      </c>
      <c r="BA274" s="16">
        <f>STDEVP(I$6:I275)</f>
        <v>0</v>
      </c>
      <c r="BB274" s="16">
        <f>STDEVP(J$6:J275)</f>
        <v>0</v>
      </c>
      <c r="BC274" s="16">
        <f>STDEVP(K$6:K275)</f>
        <v>28.483100661964734</v>
      </c>
      <c r="BE274" s="39">
        <f t="shared" si="79"/>
        <v>215</v>
      </c>
      <c r="BF274" s="39">
        <f t="shared" si="80"/>
        <v>9</v>
      </c>
      <c r="BG274" s="39">
        <f t="shared" si="81"/>
        <v>23</v>
      </c>
      <c r="BH274" s="39">
        <f t="shared" si="82"/>
        <v>10</v>
      </c>
      <c r="BI274" s="39">
        <f t="shared" si="83"/>
        <v>6</v>
      </c>
      <c r="BJ274" s="39">
        <f t="shared" si="84"/>
        <v>6</v>
      </c>
    </row>
    <row r="275" spans="2:62" ht="14.25">
      <c r="B275" s="3">
        <f>'原始数据表'!B275</f>
        <v>0</v>
      </c>
      <c r="C275" s="3">
        <f>'原始数据表'!C275</f>
        <v>0</v>
      </c>
      <c r="D275" s="3">
        <f>'原始数据表'!D275</f>
        <v>0</v>
      </c>
      <c r="E275" s="3">
        <f>'原始数据表'!E275</f>
        <v>0</v>
      </c>
      <c r="F275" s="3">
        <f>'原始数据表'!F275</f>
        <v>0</v>
      </c>
      <c r="G275" s="3">
        <f>'原始数据表'!G275</f>
        <v>0</v>
      </c>
      <c r="H275" s="3">
        <f>'原始数据表'!H275</f>
        <v>0</v>
      </c>
      <c r="I275" s="3">
        <f>'原始数据表'!I275</f>
        <v>0</v>
      </c>
      <c r="J275" s="3">
        <f>'原始数据表'!J275</f>
        <v>0</v>
      </c>
      <c r="K275" s="3">
        <f t="shared" si="68"/>
        <v>0</v>
      </c>
      <c r="L275">
        <v>270</v>
      </c>
      <c r="M275" t="e">
        <f ca="1" t="shared" si="69"/>
        <v>#VALUE!</v>
      </c>
      <c r="N275" t="e">
        <f ca="1" t="shared" si="70"/>
        <v>#VALUE!</v>
      </c>
      <c r="O275" t="e">
        <f ca="1" t="shared" si="71"/>
        <v>#VALUE!</v>
      </c>
      <c r="P275" t="e">
        <f ca="1" t="shared" si="72"/>
        <v>#VALUE!</v>
      </c>
      <c r="Q275" t="e">
        <f ca="1" t="shared" si="73"/>
        <v>#VALUE!</v>
      </c>
      <c r="R275" t="e">
        <f ca="1" t="shared" si="74"/>
        <v>#VALUE!</v>
      </c>
      <c r="S275" t="e">
        <f ca="1" t="shared" si="75"/>
        <v>#VALUE!</v>
      </c>
      <c r="T275" t="e">
        <f ca="1" t="shared" si="76"/>
        <v>#VALUE!</v>
      </c>
      <c r="U275" t="e">
        <f ca="1" t="shared" si="77"/>
        <v>#VALUE!</v>
      </c>
      <c r="V275" t="e">
        <f ca="1" t="shared" si="78"/>
        <v>#VALUE!</v>
      </c>
      <c r="X275">
        <f>AVERAGE(B$6:B276)</f>
        <v>2.3726937269372694</v>
      </c>
      <c r="Y275">
        <f>AVERAGE(C$6:C276)</f>
        <v>3.007380073800738</v>
      </c>
      <c r="Z275">
        <f>AVERAGE(D$6:D276)</f>
        <v>1.8597785977859778</v>
      </c>
      <c r="AA275">
        <f>AVERAGE(E$6:E276)</f>
        <v>1.8081180811808117</v>
      </c>
      <c r="AB275">
        <f>AVERAGE(F$6:F276)</f>
        <v>1.8265682656826567</v>
      </c>
      <c r="AC275">
        <f>AVERAGE(G$6:G276)</f>
        <v>1.5793357933579335</v>
      </c>
      <c r="AD275">
        <f>AVERAGE(H$6:H276)</f>
        <v>1.988929889298893</v>
      </c>
      <c r="AE275">
        <f>AVERAGE(I$6:I276)</f>
        <v>0</v>
      </c>
      <c r="AF275">
        <f>AVERAGE(J$6:J276)</f>
        <v>0</v>
      </c>
      <c r="AG275">
        <f>AVERAGE(K$6:K276)</f>
        <v>14.44280442804428</v>
      </c>
      <c r="AI275" t="e">
        <f>AVERAGE(M$6:M276)</f>
        <v>#VALUE!</v>
      </c>
      <c r="AJ275" t="e">
        <f>AVERAGE(N$6:N276)</f>
        <v>#VALUE!</v>
      </c>
      <c r="AK275" t="e">
        <f>AVERAGE(O$6:O276)</f>
        <v>#VALUE!</v>
      </c>
      <c r="AL275" t="e">
        <f>AVERAGE(P$6:P276)</f>
        <v>#VALUE!</v>
      </c>
      <c r="AM275" t="e">
        <f>AVERAGE(Q$6:Q276)</f>
        <v>#VALUE!</v>
      </c>
      <c r="AN275" t="e">
        <f>AVERAGE(R$6:R276)</f>
        <v>#VALUE!</v>
      </c>
      <c r="AO275" t="e">
        <f>AVERAGE(S$6:S276)</f>
        <v>#VALUE!</v>
      </c>
      <c r="AP275" t="e">
        <f>AVERAGE(T$6:T276)</f>
        <v>#VALUE!</v>
      </c>
      <c r="AQ275" t="e">
        <f>AVERAGE(U$6:U276)</f>
        <v>#VALUE!</v>
      </c>
      <c r="AR275" t="e">
        <f>AVERAGE(V$6:V276)</f>
        <v>#VALUE!</v>
      </c>
      <c r="AT275" s="16">
        <f>STDEVP(B$6:B276)</f>
        <v>4.791350576331396</v>
      </c>
      <c r="AU275" s="16">
        <f>STDEVP(C$6:C276)</f>
        <v>6.033726012469516</v>
      </c>
      <c r="AV275" s="16">
        <f>STDEVP(D$6:D276)</f>
        <v>3.744945714047877</v>
      </c>
      <c r="AW275" s="16">
        <f>STDEVP(E$6:E276)</f>
        <v>3.795521803029795</v>
      </c>
      <c r="AX275" s="16">
        <f>STDEVP(F$6:F276)</f>
        <v>3.847100172352509</v>
      </c>
      <c r="AY275" s="16">
        <f>STDEVP(G$6:G276)</f>
        <v>3.201731704202119</v>
      </c>
      <c r="AZ275" s="16">
        <f>STDEVP(H$6:H276)</f>
        <v>4.093450258305909</v>
      </c>
      <c r="BA275" s="16">
        <f>STDEVP(I$6:I276)</f>
        <v>0</v>
      </c>
      <c r="BB275" s="16">
        <f>STDEVP(J$6:J276)</f>
        <v>0</v>
      </c>
      <c r="BC275" s="16">
        <f>STDEVP(K$6:K276)</f>
        <v>28.44408403971607</v>
      </c>
      <c r="BE275" s="39">
        <f t="shared" si="79"/>
        <v>216</v>
      </c>
      <c r="BF275" s="39">
        <f t="shared" si="80"/>
        <v>9</v>
      </c>
      <c r="BG275" s="39">
        <f t="shared" si="81"/>
        <v>23</v>
      </c>
      <c r="BH275" s="39">
        <f t="shared" si="82"/>
        <v>10</v>
      </c>
      <c r="BI275" s="39">
        <f t="shared" si="83"/>
        <v>6</v>
      </c>
      <c r="BJ275" s="39">
        <f t="shared" si="84"/>
        <v>6</v>
      </c>
    </row>
    <row r="276" spans="2:62" ht="14.25">
      <c r="B276" s="3">
        <f>'原始数据表'!B276</f>
        <v>0</v>
      </c>
      <c r="C276" s="3">
        <f>'原始数据表'!C276</f>
        <v>0</v>
      </c>
      <c r="D276" s="3">
        <f>'原始数据表'!D276</f>
        <v>0</v>
      </c>
      <c r="E276" s="3">
        <f>'原始数据表'!E276</f>
        <v>0</v>
      </c>
      <c r="F276" s="3">
        <f>'原始数据表'!F276</f>
        <v>0</v>
      </c>
      <c r="G276" s="3">
        <f>'原始数据表'!G276</f>
        <v>0</v>
      </c>
      <c r="H276" s="3">
        <f>'原始数据表'!H276</f>
        <v>0</v>
      </c>
      <c r="I276" s="3">
        <f>'原始数据表'!I276</f>
        <v>0</v>
      </c>
      <c r="J276" s="3">
        <f>'原始数据表'!J276</f>
        <v>0</v>
      </c>
      <c r="K276" s="3">
        <f t="shared" si="68"/>
        <v>0</v>
      </c>
      <c r="L276">
        <v>271</v>
      </c>
      <c r="M276" t="e">
        <f ca="1" t="shared" si="69"/>
        <v>#VALUE!</v>
      </c>
      <c r="N276" t="e">
        <f ca="1" t="shared" si="70"/>
        <v>#VALUE!</v>
      </c>
      <c r="O276" t="e">
        <f ca="1" t="shared" si="71"/>
        <v>#VALUE!</v>
      </c>
      <c r="P276" t="e">
        <f ca="1" t="shared" si="72"/>
        <v>#VALUE!</v>
      </c>
      <c r="Q276" t="e">
        <f ca="1" t="shared" si="73"/>
        <v>#VALUE!</v>
      </c>
      <c r="R276" t="e">
        <f ca="1" t="shared" si="74"/>
        <v>#VALUE!</v>
      </c>
      <c r="S276" t="e">
        <f ca="1" t="shared" si="75"/>
        <v>#VALUE!</v>
      </c>
      <c r="T276" t="e">
        <f ca="1" t="shared" si="76"/>
        <v>#VALUE!</v>
      </c>
      <c r="U276" t="e">
        <f ca="1" t="shared" si="77"/>
        <v>#VALUE!</v>
      </c>
      <c r="V276" t="e">
        <f ca="1" t="shared" si="78"/>
        <v>#VALUE!</v>
      </c>
      <c r="X276">
        <f>AVERAGE(B$6:B277)</f>
        <v>2.363970588235294</v>
      </c>
      <c r="Y276">
        <f>AVERAGE(C$6:C277)</f>
        <v>2.9963235294117645</v>
      </c>
      <c r="Z276">
        <f>AVERAGE(D$6:D277)</f>
        <v>1.8529411764705883</v>
      </c>
      <c r="AA276">
        <f>AVERAGE(E$6:E277)</f>
        <v>1.8014705882352942</v>
      </c>
      <c r="AB276">
        <f>AVERAGE(F$6:F277)</f>
        <v>1.8198529411764706</v>
      </c>
      <c r="AC276">
        <f>AVERAGE(G$6:G277)</f>
        <v>1.5735294117647058</v>
      </c>
      <c r="AD276">
        <f>AVERAGE(H$6:H277)</f>
        <v>1.9816176470588236</v>
      </c>
      <c r="AE276">
        <f>AVERAGE(I$6:I277)</f>
        <v>0</v>
      </c>
      <c r="AF276">
        <f>AVERAGE(J$6:J277)</f>
        <v>0</v>
      </c>
      <c r="AG276">
        <f>AVERAGE(K$6:K277)</f>
        <v>14.389705882352942</v>
      </c>
      <c r="AI276" t="e">
        <f>AVERAGE(M$6:M277)</f>
        <v>#VALUE!</v>
      </c>
      <c r="AJ276" t="e">
        <f>AVERAGE(N$6:N277)</f>
        <v>#VALUE!</v>
      </c>
      <c r="AK276" t="e">
        <f>AVERAGE(O$6:O277)</f>
        <v>#VALUE!</v>
      </c>
      <c r="AL276" t="e">
        <f>AVERAGE(P$6:P277)</f>
        <v>#VALUE!</v>
      </c>
      <c r="AM276" t="e">
        <f>AVERAGE(Q$6:Q277)</f>
        <v>#VALUE!</v>
      </c>
      <c r="AN276" t="e">
        <f>AVERAGE(R$6:R277)</f>
        <v>#VALUE!</v>
      </c>
      <c r="AO276" t="e">
        <f>AVERAGE(S$6:S277)</f>
        <v>#VALUE!</v>
      </c>
      <c r="AP276" t="e">
        <f>AVERAGE(T$6:T277)</f>
        <v>#VALUE!</v>
      </c>
      <c r="AQ276" t="e">
        <f>AVERAGE(U$6:U277)</f>
        <v>#VALUE!</v>
      </c>
      <c r="AR276" t="e">
        <f>AVERAGE(V$6:V277)</f>
        <v>#VALUE!</v>
      </c>
      <c r="AT276" s="16">
        <f>STDEVP(B$6:B277)</f>
        <v>4.784690241281801</v>
      </c>
      <c r="AU276" s="16">
        <f>STDEVP(C$6:C277)</f>
        <v>6.025374141278494</v>
      </c>
      <c r="AV276" s="16">
        <f>STDEVP(D$6:D277)</f>
        <v>3.7397495428970395</v>
      </c>
      <c r="AW276" s="16">
        <f>STDEVP(E$6:E277)</f>
        <v>3.7901184463510162</v>
      </c>
      <c r="AX276" s="16">
        <f>STDEVP(F$6:F277)</f>
        <v>3.841612710004461</v>
      </c>
      <c r="AY276" s="16">
        <f>STDEVP(G$6:G277)</f>
        <v>3.197269866945254</v>
      </c>
      <c r="AZ276" s="16">
        <f>STDEVP(H$6:H277)</f>
        <v>4.087691391559514</v>
      </c>
      <c r="BA276" s="16">
        <f>STDEVP(I$6:I277)</f>
        <v>0</v>
      </c>
      <c r="BB276" s="16">
        <f>STDEVP(J$6:J277)</f>
        <v>0</v>
      </c>
      <c r="BC276" s="16">
        <f>STDEVP(K$6:K277)</f>
        <v>28.4052016762148</v>
      </c>
      <c r="BE276" s="39">
        <f t="shared" si="79"/>
        <v>217</v>
      </c>
      <c r="BF276" s="39">
        <f t="shared" si="80"/>
        <v>9</v>
      </c>
      <c r="BG276" s="39">
        <f t="shared" si="81"/>
        <v>23</v>
      </c>
      <c r="BH276" s="39">
        <f t="shared" si="82"/>
        <v>10</v>
      </c>
      <c r="BI276" s="39">
        <f t="shared" si="83"/>
        <v>6</v>
      </c>
      <c r="BJ276" s="39">
        <f t="shared" si="84"/>
        <v>6</v>
      </c>
    </row>
    <row r="277" spans="2:62" ht="14.25">
      <c r="B277" s="3">
        <f>'原始数据表'!B277</f>
        <v>0</v>
      </c>
      <c r="C277" s="3">
        <f>'原始数据表'!C277</f>
        <v>0</v>
      </c>
      <c r="D277" s="3">
        <f>'原始数据表'!D277</f>
        <v>0</v>
      </c>
      <c r="E277" s="3">
        <f>'原始数据表'!E277</f>
        <v>0</v>
      </c>
      <c r="F277" s="3">
        <f>'原始数据表'!F277</f>
        <v>0</v>
      </c>
      <c r="G277" s="3">
        <f>'原始数据表'!G277</f>
        <v>0</v>
      </c>
      <c r="H277" s="3">
        <f>'原始数据表'!H277</f>
        <v>0</v>
      </c>
      <c r="I277" s="3">
        <f>'原始数据表'!I277</f>
        <v>0</v>
      </c>
      <c r="J277" s="3">
        <f>'原始数据表'!J277</f>
        <v>0</v>
      </c>
      <c r="K277" s="3">
        <f t="shared" si="68"/>
        <v>0</v>
      </c>
      <c r="L277">
        <v>272</v>
      </c>
      <c r="M277" t="e">
        <f ca="1" t="shared" si="69"/>
        <v>#VALUE!</v>
      </c>
      <c r="N277" t="e">
        <f ca="1" t="shared" si="70"/>
        <v>#VALUE!</v>
      </c>
      <c r="O277" t="e">
        <f ca="1" t="shared" si="71"/>
        <v>#VALUE!</v>
      </c>
      <c r="P277" t="e">
        <f ca="1" t="shared" si="72"/>
        <v>#VALUE!</v>
      </c>
      <c r="Q277" t="e">
        <f ca="1" t="shared" si="73"/>
        <v>#VALUE!</v>
      </c>
      <c r="R277" t="e">
        <f ca="1" t="shared" si="74"/>
        <v>#VALUE!</v>
      </c>
      <c r="S277" t="e">
        <f ca="1" t="shared" si="75"/>
        <v>#VALUE!</v>
      </c>
      <c r="T277" t="e">
        <f ca="1" t="shared" si="76"/>
        <v>#VALUE!</v>
      </c>
      <c r="U277" t="e">
        <f ca="1" t="shared" si="77"/>
        <v>#VALUE!</v>
      </c>
      <c r="V277" t="e">
        <f ca="1" t="shared" si="78"/>
        <v>#VALUE!</v>
      </c>
      <c r="X277">
        <f>AVERAGE(B$6:B278)</f>
        <v>2.3553113553113554</v>
      </c>
      <c r="Y277">
        <f>AVERAGE(C$6:C278)</f>
        <v>2.9853479853479854</v>
      </c>
      <c r="Z277">
        <f>AVERAGE(D$6:D278)</f>
        <v>1.8461538461538463</v>
      </c>
      <c r="AA277">
        <f>AVERAGE(E$6:E278)</f>
        <v>1.794871794871795</v>
      </c>
      <c r="AB277">
        <f>AVERAGE(F$6:F278)</f>
        <v>1.8131868131868132</v>
      </c>
      <c r="AC277">
        <f>AVERAGE(G$6:G278)</f>
        <v>1.5677655677655677</v>
      </c>
      <c r="AD277">
        <f>AVERAGE(H$6:H278)</f>
        <v>1.9743589743589745</v>
      </c>
      <c r="AE277">
        <f>AVERAGE(I$6:I278)</f>
        <v>0</v>
      </c>
      <c r="AF277">
        <f>AVERAGE(J$6:J278)</f>
        <v>0</v>
      </c>
      <c r="AG277">
        <f>AVERAGE(K$6:K278)</f>
        <v>14.336996336996338</v>
      </c>
      <c r="AI277" t="e">
        <f>AVERAGE(M$6:M278)</f>
        <v>#VALUE!</v>
      </c>
      <c r="AJ277" t="e">
        <f>AVERAGE(N$6:N278)</f>
        <v>#VALUE!</v>
      </c>
      <c r="AK277" t="e">
        <f>AVERAGE(O$6:O278)</f>
        <v>#VALUE!</v>
      </c>
      <c r="AL277" t="e">
        <f>AVERAGE(P$6:P278)</f>
        <v>#VALUE!</v>
      </c>
      <c r="AM277" t="e">
        <f>AVERAGE(Q$6:Q278)</f>
        <v>#VALUE!</v>
      </c>
      <c r="AN277" t="e">
        <f>AVERAGE(R$6:R278)</f>
        <v>#VALUE!</v>
      </c>
      <c r="AO277" t="e">
        <f>AVERAGE(S$6:S278)</f>
        <v>#VALUE!</v>
      </c>
      <c r="AP277" t="e">
        <f>AVERAGE(T$6:T278)</f>
        <v>#VALUE!</v>
      </c>
      <c r="AQ277" t="e">
        <f>AVERAGE(U$6:U278)</f>
        <v>#VALUE!</v>
      </c>
      <c r="AR277" t="e">
        <f>AVERAGE(V$6:V278)</f>
        <v>#VALUE!</v>
      </c>
      <c r="AT277" s="16">
        <f>STDEVP(B$6:B278)</f>
        <v>4.778053766632473</v>
      </c>
      <c r="AU277" s="16">
        <f>STDEVP(C$6:C278)</f>
        <v>6.0170518963687565</v>
      </c>
      <c r="AV277" s="16">
        <f>STDEVP(D$6:D278)</f>
        <v>3.7345719074135815</v>
      </c>
      <c r="AW277" s="16">
        <f>STDEVP(E$6:E278)</f>
        <v>3.7847354974636267</v>
      </c>
      <c r="AX277" s="16">
        <f>STDEVP(F$6:F278)</f>
        <v>3.836146058761117</v>
      </c>
      <c r="AY277" s="16">
        <f>STDEVP(G$6:G278)</f>
        <v>3.1928241067342498</v>
      </c>
      <c r="AZ277" s="16">
        <f>STDEVP(H$6:H278)</f>
        <v>4.081953723501497</v>
      </c>
      <c r="BA277" s="16">
        <f>STDEVP(I$6:I278)</f>
        <v>0</v>
      </c>
      <c r="BB277" s="16">
        <f>STDEVP(J$6:J278)</f>
        <v>0</v>
      </c>
      <c r="BC277" s="16">
        <f>STDEVP(K$6:K278)</f>
        <v>28.366453148712154</v>
      </c>
      <c r="BE277" s="39">
        <f t="shared" si="79"/>
        <v>218</v>
      </c>
      <c r="BF277" s="39">
        <f t="shared" si="80"/>
        <v>9</v>
      </c>
      <c r="BG277" s="39">
        <f t="shared" si="81"/>
        <v>23</v>
      </c>
      <c r="BH277" s="39">
        <f t="shared" si="82"/>
        <v>10</v>
      </c>
      <c r="BI277" s="39">
        <f t="shared" si="83"/>
        <v>6</v>
      </c>
      <c r="BJ277" s="39">
        <f t="shared" si="84"/>
        <v>6</v>
      </c>
    </row>
    <row r="278" spans="2:62" ht="14.25">
      <c r="B278" s="3">
        <f>'原始数据表'!B278</f>
        <v>0</v>
      </c>
      <c r="C278" s="3">
        <f>'原始数据表'!C278</f>
        <v>0</v>
      </c>
      <c r="D278" s="3">
        <f>'原始数据表'!D278</f>
        <v>0</v>
      </c>
      <c r="E278" s="3">
        <f>'原始数据表'!E278</f>
        <v>0</v>
      </c>
      <c r="F278" s="3">
        <f>'原始数据表'!F278</f>
        <v>0</v>
      </c>
      <c r="G278" s="3">
        <f>'原始数据表'!G278</f>
        <v>0</v>
      </c>
      <c r="H278" s="3">
        <f>'原始数据表'!H278</f>
        <v>0</v>
      </c>
      <c r="I278" s="3">
        <f>'原始数据表'!I278</f>
        <v>0</v>
      </c>
      <c r="J278" s="3">
        <f>'原始数据表'!J278</f>
        <v>0</v>
      </c>
      <c r="K278" s="3">
        <f t="shared" si="68"/>
        <v>0</v>
      </c>
      <c r="L278">
        <v>273</v>
      </c>
      <c r="M278" t="e">
        <f ca="1" t="shared" si="69"/>
        <v>#VALUE!</v>
      </c>
      <c r="N278" t="e">
        <f ca="1" t="shared" si="70"/>
        <v>#VALUE!</v>
      </c>
      <c r="O278" t="e">
        <f ca="1" t="shared" si="71"/>
        <v>#VALUE!</v>
      </c>
      <c r="P278" t="e">
        <f ca="1" t="shared" si="72"/>
        <v>#VALUE!</v>
      </c>
      <c r="Q278" t="e">
        <f ca="1" t="shared" si="73"/>
        <v>#VALUE!</v>
      </c>
      <c r="R278" t="e">
        <f ca="1" t="shared" si="74"/>
        <v>#VALUE!</v>
      </c>
      <c r="S278" t="e">
        <f ca="1" t="shared" si="75"/>
        <v>#VALUE!</v>
      </c>
      <c r="T278" t="e">
        <f ca="1" t="shared" si="76"/>
        <v>#VALUE!</v>
      </c>
      <c r="U278" t="e">
        <f ca="1" t="shared" si="77"/>
        <v>#VALUE!</v>
      </c>
      <c r="V278" t="e">
        <f ca="1" t="shared" si="78"/>
        <v>#VALUE!</v>
      </c>
      <c r="X278">
        <f>AVERAGE(B$6:B279)</f>
        <v>2.346715328467153</v>
      </c>
      <c r="Y278">
        <f>AVERAGE(C$6:C279)</f>
        <v>2.9744525547445257</v>
      </c>
      <c r="Z278">
        <f>AVERAGE(D$6:D279)</f>
        <v>1.8394160583941606</v>
      </c>
      <c r="AA278">
        <f>AVERAGE(E$6:E279)</f>
        <v>1.7883211678832116</v>
      </c>
      <c r="AB278">
        <f>AVERAGE(F$6:F279)</f>
        <v>1.8065693430656935</v>
      </c>
      <c r="AC278">
        <f>AVERAGE(G$6:G279)</f>
        <v>1.562043795620438</v>
      </c>
      <c r="AD278">
        <f>AVERAGE(H$6:H279)</f>
        <v>1.967153284671533</v>
      </c>
      <c r="AE278">
        <f>AVERAGE(I$6:I279)</f>
        <v>0</v>
      </c>
      <c r="AF278">
        <f>AVERAGE(J$6:J279)</f>
        <v>0</v>
      </c>
      <c r="AG278">
        <f>AVERAGE(K$6:K279)</f>
        <v>14.284671532846716</v>
      </c>
      <c r="AI278" t="e">
        <f>AVERAGE(M$6:M279)</f>
        <v>#VALUE!</v>
      </c>
      <c r="AJ278" t="e">
        <f>AVERAGE(N$6:N279)</f>
        <v>#VALUE!</v>
      </c>
      <c r="AK278" t="e">
        <f>AVERAGE(O$6:O279)</f>
        <v>#VALUE!</v>
      </c>
      <c r="AL278" t="e">
        <f>AVERAGE(P$6:P279)</f>
        <v>#VALUE!</v>
      </c>
      <c r="AM278" t="e">
        <f>AVERAGE(Q$6:Q279)</f>
        <v>#VALUE!</v>
      </c>
      <c r="AN278" t="e">
        <f>AVERAGE(R$6:R279)</f>
        <v>#VALUE!</v>
      </c>
      <c r="AO278" t="e">
        <f>AVERAGE(S$6:S279)</f>
        <v>#VALUE!</v>
      </c>
      <c r="AP278" t="e">
        <f>AVERAGE(T$6:T279)</f>
        <v>#VALUE!</v>
      </c>
      <c r="AQ278" t="e">
        <f>AVERAGE(U$6:U279)</f>
        <v>#VALUE!</v>
      </c>
      <c r="AR278" t="e">
        <f>AVERAGE(V$6:V279)</f>
        <v>#VALUE!</v>
      </c>
      <c r="AT278" s="16">
        <f>STDEVP(B$6:B279)</f>
        <v>4.771441060609942</v>
      </c>
      <c r="AU278" s="16">
        <f>STDEVP(C$6:C279)</f>
        <v>6.008759168422322</v>
      </c>
      <c r="AV278" s="16">
        <f>STDEVP(D$6:D279)</f>
        <v>3.7294127375555255</v>
      </c>
      <c r="AW278" s="16">
        <f>STDEVP(E$6:E279)</f>
        <v>3.779372861377711</v>
      </c>
      <c r="AX278" s="16">
        <f>STDEVP(F$6:F279)</f>
        <v>3.8307001204838196</v>
      </c>
      <c r="AY278" s="16">
        <f>STDEVP(G$6:G279)</f>
        <v>3.188394360273222</v>
      </c>
      <c r="AZ278" s="16">
        <f>STDEVP(H$6:H279)</f>
        <v>4.076237163667003</v>
      </c>
      <c r="BA278" s="16">
        <f>STDEVP(I$6:I279)</f>
        <v>0</v>
      </c>
      <c r="BB278" s="16">
        <f>STDEVP(J$6:J279)</f>
        <v>0</v>
      </c>
      <c r="BC278" s="16">
        <f>STDEVP(K$6:K279)</f>
        <v>28.327838028587024</v>
      </c>
      <c r="BE278" s="39">
        <f t="shared" si="79"/>
        <v>219</v>
      </c>
      <c r="BF278" s="39">
        <f t="shared" si="80"/>
        <v>9</v>
      </c>
      <c r="BG278" s="39">
        <f t="shared" si="81"/>
        <v>23</v>
      </c>
      <c r="BH278" s="39">
        <f t="shared" si="82"/>
        <v>10</v>
      </c>
      <c r="BI278" s="39">
        <f t="shared" si="83"/>
        <v>6</v>
      </c>
      <c r="BJ278" s="39">
        <f t="shared" si="84"/>
        <v>6</v>
      </c>
    </row>
    <row r="279" spans="2:62" ht="14.25">
      <c r="B279" s="3">
        <f>'原始数据表'!B279</f>
        <v>0</v>
      </c>
      <c r="C279" s="3">
        <f>'原始数据表'!C279</f>
        <v>0</v>
      </c>
      <c r="D279" s="3">
        <f>'原始数据表'!D279</f>
        <v>0</v>
      </c>
      <c r="E279" s="3">
        <f>'原始数据表'!E279</f>
        <v>0</v>
      </c>
      <c r="F279" s="3">
        <f>'原始数据表'!F279</f>
        <v>0</v>
      </c>
      <c r="G279" s="3">
        <f>'原始数据表'!G279</f>
        <v>0</v>
      </c>
      <c r="H279" s="3">
        <f>'原始数据表'!H279</f>
        <v>0</v>
      </c>
      <c r="I279" s="3">
        <f>'原始数据表'!I279</f>
        <v>0</v>
      </c>
      <c r="J279" s="3">
        <f>'原始数据表'!J279</f>
        <v>0</v>
      </c>
      <c r="K279" s="3">
        <f t="shared" si="68"/>
        <v>0</v>
      </c>
      <c r="L279">
        <v>274</v>
      </c>
      <c r="M279" t="e">
        <f ca="1" t="shared" si="69"/>
        <v>#VALUE!</v>
      </c>
      <c r="N279" t="e">
        <f ca="1" t="shared" si="70"/>
        <v>#VALUE!</v>
      </c>
      <c r="O279" t="e">
        <f ca="1" t="shared" si="71"/>
        <v>#VALUE!</v>
      </c>
      <c r="P279" t="e">
        <f ca="1" t="shared" si="72"/>
        <v>#VALUE!</v>
      </c>
      <c r="Q279" t="e">
        <f ca="1" t="shared" si="73"/>
        <v>#VALUE!</v>
      </c>
      <c r="R279" t="e">
        <f ca="1" t="shared" si="74"/>
        <v>#VALUE!</v>
      </c>
      <c r="S279" t="e">
        <f ca="1" t="shared" si="75"/>
        <v>#VALUE!</v>
      </c>
      <c r="T279" t="e">
        <f ca="1" t="shared" si="76"/>
        <v>#VALUE!</v>
      </c>
      <c r="U279" t="e">
        <f ca="1" t="shared" si="77"/>
        <v>#VALUE!</v>
      </c>
      <c r="V279" t="e">
        <f ca="1" t="shared" si="78"/>
        <v>#VALUE!</v>
      </c>
      <c r="X279">
        <f>AVERAGE(B$6:B280)</f>
        <v>2.3381818181818184</v>
      </c>
      <c r="Y279">
        <f>AVERAGE(C$6:C280)</f>
        <v>2.963636363636364</v>
      </c>
      <c r="Z279">
        <f>AVERAGE(D$6:D280)</f>
        <v>1.8327272727272728</v>
      </c>
      <c r="AA279">
        <f>AVERAGE(E$6:E280)</f>
        <v>1.7818181818181817</v>
      </c>
      <c r="AB279">
        <f>AVERAGE(F$6:F280)</f>
        <v>1.8</v>
      </c>
      <c r="AC279">
        <f>AVERAGE(G$6:G280)</f>
        <v>1.5563636363636364</v>
      </c>
      <c r="AD279">
        <f>AVERAGE(H$6:H280)</f>
        <v>1.96</v>
      </c>
      <c r="AE279">
        <f>AVERAGE(I$6:I280)</f>
        <v>0</v>
      </c>
      <c r="AF279">
        <f>AVERAGE(J$6:J280)</f>
        <v>0</v>
      </c>
      <c r="AG279">
        <f>AVERAGE(K$6:K280)</f>
        <v>14.232727272727272</v>
      </c>
      <c r="AI279" t="e">
        <f>AVERAGE(M$6:M280)</f>
        <v>#VALUE!</v>
      </c>
      <c r="AJ279" t="e">
        <f>AVERAGE(N$6:N280)</f>
        <v>#VALUE!</v>
      </c>
      <c r="AK279" t="e">
        <f>AVERAGE(O$6:O280)</f>
        <v>#VALUE!</v>
      </c>
      <c r="AL279" t="e">
        <f>AVERAGE(P$6:P280)</f>
        <v>#VALUE!</v>
      </c>
      <c r="AM279" t="e">
        <f>AVERAGE(Q$6:Q280)</f>
        <v>#VALUE!</v>
      </c>
      <c r="AN279" t="e">
        <f>AVERAGE(R$6:R280)</f>
        <v>#VALUE!</v>
      </c>
      <c r="AO279" t="e">
        <f>AVERAGE(S$6:S280)</f>
        <v>#VALUE!</v>
      </c>
      <c r="AP279" t="e">
        <f>AVERAGE(T$6:T280)</f>
        <v>#VALUE!</v>
      </c>
      <c r="AQ279" t="e">
        <f>AVERAGE(U$6:U280)</f>
        <v>#VALUE!</v>
      </c>
      <c r="AR279" t="e">
        <f>AVERAGE(V$6:V280)</f>
        <v>#VALUE!</v>
      </c>
      <c r="AT279" s="16">
        <f>STDEVP(B$6:B280)</f>
        <v>4.764852030864449</v>
      </c>
      <c r="AU279" s="16">
        <f>STDEVP(C$6:C280)</f>
        <v>6.000495847279884</v>
      </c>
      <c r="AV279" s="16">
        <f>STDEVP(D$6:D280)</f>
        <v>3.7242719627992478</v>
      </c>
      <c r="AW279" s="16">
        <f>STDEVP(E$6:E280)</f>
        <v>3.774030443057391</v>
      </c>
      <c r="AX279" s="16">
        <f>STDEVP(F$6:F280)</f>
        <v>3.8252747970214207</v>
      </c>
      <c r="AY279" s="16">
        <f>STDEVP(G$6:G280)</f>
        <v>3.1839805639175878</v>
      </c>
      <c r="AZ279" s="16">
        <f>STDEVP(H$6:H280)</f>
        <v>4.070541621321307</v>
      </c>
      <c r="BA279" s="16">
        <f>STDEVP(I$6:I280)</f>
        <v>0</v>
      </c>
      <c r="BB279" s="16">
        <f>STDEVP(J$6:J280)</f>
        <v>0</v>
      </c>
      <c r="BC279" s="16">
        <f>STDEVP(K$6:K280)</f>
        <v>28.289355881644727</v>
      </c>
      <c r="BE279" s="39">
        <f t="shared" si="79"/>
        <v>220</v>
      </c>
      <c r="BF279" s="39">
        <f t="shared" si="80"/>
        <v>9</v>
      </c>
      <c r="BG279" s="39">
        <f t="shared" si="81"/>
        <v>23</v>
      </c>
      <c r="BH279" s="39">
        <f t="shared" si="82"/>
        <v>10</v>
      </c>
      <c r="BI279" s="39">
        <f t="shared" si="83"/>
        <v>6</v>
      </c>
      <c r="BJ279" s="39">
        <f t="shared" si="84"/>
        <v>6</v>
      </c>
    </row>
    <row r="280" spans="2:62" ht="14.25">
      <c r="B280" s="3">
        <f>'原始数据表'!B280</f>
        <v>0</v>
      </c>
      <c r="C280" s="3">
        <f>'原始数据表'!C280</f>
        <v>0</v>
      </c>
      <c r="D280" s="3">
        <f>'原始数据表'!D280</f>
        <v>0</v>
      </c>
      <c r="E280" s="3">
        <f>'原始数据表'!E280</f>
        <v>0</v>
      </c>
      <c r="F280" s="3">
        <f>'原始数据表'!F280</f>
        <v>0</v>
      </c>
      <c r="G280" s="3">
        <f>'原始数据表'!G280</f>
        <v>0</v>
      </c>
      <c r="H280" s="3">
        <f>'原始数据表'!H280</f>
        <v>0</v>
      </c>
      <c r="I280" s="3">
        <f>'原始数据表'!I280</f>
        <v>0</v>
      </c>
      <c r="J280" s="3">
        <f>'原始数据表'!J280</f>
        <v>0</v>
      </c>
      <c r="K280" s="3">
        <f t="shared" si="68"/>
        <v>0</v>
      </c>
      <c r="L280">
        <v>275</v>
      </c>
      <c r="M280" t="e">
        <f ca="1" t="shared" si="69"/>
        <v>#VALUE!</v>
      </c>
      <c r="N280" t="e">
        <f ca="1" t="shared" si="70"/>
        <v>#VALUE!</v>
      </c>
      <c r="O280" t="e">
        <f ca="1" t="shared" si="71"/>
        <v>#VALUE!</v>
      </c>
      <c r="P280" t="e">
        <f ca="1" t="shared" si="72"/>
        <v>#VALUE!</v>
      </c>
      <c r="Q280" t="e">
        <f ca="1" t="shared" si="73"/>
        <v>#VALUE!</v>
      </c>
      <c r="R280" t="e">
        <f ca="1" t="shared" si="74"/>
        <v>#VALUE!</v>
      </c>
      <c r="S280" t="e">
        <f ca="1" t="shared" si="75"/>
        <v>#VALUE!</v>
      </c>
      <c r="T280" t="e">
        <f ca="1" t="shared" si="76"/>
        <v>#VALUE!</v>
      </c>
      <c r="U280" t="e">
        <f ca="1" t="shared" si="77"/>
        <v>#VALUE!</v>
      </c>
      <c r="V280" t="e">
        <f ca="1" t="shared" si="78"/>
        <v>#VALUE!</v>
      </c>
      <c r="X280">
        <f>AVERAGE(B$6:B281)</f>
        <v>2.329710144927536</v>
      </c>
      <c r="Y280">
        <f>AVERAGE(C$6:C281)</f>
        <v>2.9528985507246377</v>
      </c>
      <c r="Z280">
        <f>AVERAGE(D$6:D281)</f>
        <v>1.826086956521739</v>
      </c>
      <c r="AA280">
        <f>AVERAGE(E$6:E281)</f>
        <v>1.7753623188405796</v>
      </c>
      <c r="AB280">
        <f>AVERAGE(F$6:F281)</f>
        <v>1.7934782608695652</v>
      </c>
      <c r="AC280">
        <f>AVERAGE(G$6:G281)</f>
        <v>1.5507246376811594</v>
      </c>
      <c r="AD280">
        <f>AVERAGE(H$6:H281)</f>
        <v>1.9528985507246377</v>
      </c>
      <c r="AE280">
        <f>AVERAGE(I$6:I281)</f>
        <v>0</v>
      </c>
      <c r="AF280">
        <f>AVERAGE(J$6:J281)</f>
        <v>0</v>
      </c>
      <c r="AG280">
        <f>AVERAGE(K$6:K281)</f>
        <v>14.181159420289855</v>
      </c>
      <c r="AI280" t="e">
        <f>AVERAGE(M$6:M281)</f>
        <v>#VALUE!</v>
      </c>
      <c r="AJ280" t="e">
        <f>AVERAGE(N$6:N281)</f>
        <v>#VALUE!</v>
      </c>
      <c r="AK280" t="e">
        <f>AVERAGE(O$6:O281)</f>
        <v>#VALUE!</v>
      </c>
      <c r="AL280" t="e">
        <f>AVERAGE(P$6:P281)</f>
        <v>#VALUE!</v>
      </c>
      <c r="AM280" t="e">
        <f>AVERAGE(Q$6:Q281)</f>
        <v>#VALUE!</v>
      </c>
      <c r="AN280" t="e">
        <f>AVERAGE(R$6:R281)</f>
        <v>#VALUE!</v>
      </c>
      <c r="AO280" t="e">
        <f>AVERAGE(S$6:S281)</f>
        <v>#VALUE!</v>
      </c>
      <c r="AP280" t="e">
        <f>AVERAGE(T$6:T281)</f>
        <v>#VALUE!</v>
      </c>
      <c r="AQ280" t="e">
        <f>AVERAGE(U$6:U281)</f>
        <v>#VALUE!</v>
      </c>
      <c r="AR280" t="e">
        <f>AVERAGE(V$6:V281)</f>
        <v>#VALUE!</v>
      </c>
      <c r="AT280" s="16">
        <f>STDEVP(B$6:B281)</f>
        <v>4.758286584510422</v>
      </c>
      <c r="AU280" s="16">
        <f>STDEVP(C$6:C281)</f>
        <v>5.992261821994366</v>
      </c>
      <c r="AV280" s="16">
        <f>STDEVP(D$6:D281)</f>
        <v>3.7191495121718137</v>
      </c>
      <c r="AW280" s="16">
        <f>STDEVP(E$6:E281)</f>
        <v>3.7687081474437782</v>
      </c>
      <c r="AX280" s="16">
        <f>STDEVP(F$6:F281)</f>
        <v>3.819869990232787</v>
      </c>
      <c r="AY280" s="16">
        <f>STDEVP(G$6:G281)</f>
        <v>3.179582653700298</v>
      </c>
      <c r="AZ280" s="16">
        <f>STDEVP(H$6:H281)</f>
        <v>4.064867005489447</v>
      </c>
      <c r="BA280" s="16">
        <f>STDEVP(I$6:I281)</f>
        <v>0</v>
      </c>
      <c r="BB280" s="16">
        <f>STDEVP(J$6:J281)</f>
        <v>0</v>
      </c>
      <c r="BC280" s="16">
        <f>STDEVP(K$6:K281)</f>
        <v>28.251006268405444</v>
      </c>
      <c r="BE280" s="39">
        <f t="shared" si="79"/>
        <v>221</v>
      </c>
      <c r="BF280" s="39">
        <f t="shared" si="80"/>
        <v>9</v>
      </c>
      <c r="BG280" s="39">
        <f t="shared" si="81"/>
        <v>23</v>
      </c>
      <c r="BH280" s="39">
        <f t="shared" si="82"/>
        <v>10</v>
      </c>
      <c r="BI280" s="39">
        <f t="shared" si="83"/>
        <v>6</v>
      </c>
      <c r="BJ280" s="39">
        <f t="shared" si="84"/>
        <v>6</v>
      </c>
    </row>
    <row r="281" spans="2:62" ht="14.25">
      <c r="B281" s="3">
        <f>'原始数据表'!B281</f>
        <v>0</v>
      </c>
      <c r="C281" s="3">
        <f>'原始数据表'!C281</f>
        <v>0</v>
      </c>
      <c r="D281" s="3">
        <f>'原始数据表'!D281</f>
        <v>0</v>
      </c>
      <c r="E281" s="3">
        <f>'原始数据表'!E281</f>
        <v>0</v>
      </c>
      <c r="F281" s="3">
        <f>'原始数据表'!F281</f>
        <v>0</v>
      </c>
      <c r="G281" s="3">
        <f>'原始数据表'!G281</f>
        <v>0</v>
      </c>
      <c r="H281" s="3">
        <f>'原始数据表'!H281</f>
        <v>0</v>
      </c>
      <c r="I281" s="3">
        <f>'原始数据表'!I281</f>
        <v>0</v>
      </c>
      <c r="J281" s="3">
        <f>'原始数据表'!J281</f>
        <v>0</v>
      </c>
      <c r="K281" s="3">
        <f t="shared" si="68"/>
        <v>0</v>
      </c>
      <c r="L281">
        <v>276</v>
      </c>
      <c r="M281" t="e">
        <f ca="1" t="shared" si="69"/>
        <v>#VALUE!</v>
      </c>
      <c r="N281" t="e">
        <f ca="1" t="shared" si="70"/>
        <v>#VALUE!</v>
      </c>
      <c r="O281" t="e">
        <f ca="1" t="shared" si="71"/>
        <v>#VALUE!</v>
      </c>
      <c r="P281" t="e">
        <f ca="1" t="shared" si="72"/>
        <v>#VALUE!</v>
      </c>
      <c r="Q281" t="e">
        <f ca="1" t="shared" si="73"/>
        <v>#VALUE!</v>
      </c>
      <c r="R281" t="e">
        <f ca="1" t="shared" si="74"/>
        <v>#VALUE!</v>
      </c>
      <c r="S281" t="e">
        <f ca="1" t="shared" si="75"/>
        <v>#VALUE!</v>
      </c>
      <c r="T281" t="e">
        <f ca="1" t="shared" si="76"/>
        <v>#VALUE!</v>
      </c>
      <c r="U281" t="e">
        <f ca="1" t="shared" si="77"/>
        <v>#VALUE!</v>
      </c>
      <c r="V281" t="e">
        <f ca="1" t="shared" si="78"/>
        <v>#VALUE!</v>
      </c>
      <c r="X281">
        <f>AVERAGE(B$6:B282)</f>
        <v>2.32129963898917</v>
      </c>
      <c r="Y281">
        <f>AVERAGE(C$6:C282)</f>
        <v>2.9422382671480145</v>
      </c>
      <c r="Z281">
        <f>AVERAGE(D$6:D282)</f>
        <v>1.8194945848375452</v>
      </c>
      <c r="AA281">
        <f>AVERAGE(E$6:E282)</f>
        <v>1.7689530685920578</v>
      </c>
      <c r="AB281">
        <f>AVERAGE(F$6:F282)</f>
        <v>1.7870036101083033</v>
      </c>
      <c r="AC281">
        <f>AVERAGE(G$6:G282)</f>
        <v>1.5451263537906137</v>
      </c>
      <c r="AD281">
        <f>AVERAGE(H$6:H282)</f>
        <v>1.9458483754512634</v>
      </c>
      <c r="AE281">
        <f>AVERAGE(I$6:I282)</f>
        <v>0</v>
      </c>
      <c r="AF281">
        <f>AVERAGE(J$6:J282)</f>
        <v>0</v>
      </c>
      <c r="AG281">
        <f>AVERAGE(K$6:K282)</f>
        <v>14.129963898916968</v>
      </c>
      <c r="AI281" t="e">
        <f>AVERAGE(M$6:M282)</f>
        <v>#VALUE!</v>
      </c>
      <c r="AJ281" t="e">
        <f>AVERAGE(N$6:N282)</f>
        <v>#VALUE!</v>
      </c>
      <c r="AK281" t="e">
        <f>AVERAGE(O$6:O282)</f>
        <v>#VALUE!</v>
      </c>
      <c r="AL281" t="e">
        <f>AVERAGE(P$6:P282)</f>
        <v>#VALUE!</v>
      </c>
      <c r="AM281" t="e">
        <f>AVERAGE(Q$6:Q282)</f>
        <v>#VALUE!</v>
      </c>
      <c r="AN281" t="e">
        <f>AVERAGE(R$6:R282)</f>
        <v>#VALUE!</v>
      </c>
      <c r="AO281" t="e">
        <f>AVERAGE(S$6:S282)</f>
        <v>#VALUE!</v>
      </c>
      <c r="AP281" t="e">
        <f>AVERAGE(T$6:T282)</f>
        <v>#VALUE!</v>
      </c>
      <c r="AQ281" t="e">
        <f>AVERAGE(U$6:U282)</f>
        <v>#VALUE!</v>
      </c>
      <c r="AR281" t="e">
        <f>AVERAGE(V$6:V282)</f>
        <v>#VALUE!</v>
      </c>
      <c r="AT281" s="16">
        <f>STDEVP(B$6:B282)</f>
        <v>4.751744628165482</v>
      </c>
      <c r="AU281" s="16">
        <f>STDEVP(C$6:C282)</f>
        <v>5.984056980882534</v>
      </c>
      <c r="AV281" s="16">
        <f>STDEVP(D$6:D282)</f>
        <v>3.7140453142821337</v>
      </c>
      <c r="AW281" s="16">
        <f>STDEVP(E$6:E282)</f>
        <v>3.7634058794769825</v>
      </c>
      <c r="AX281" s="16">
        <f>STDEVP(F$6:F282)</f>
        <v>3.8144856020083764</v>
      </c>
      <c r="AY281" s="16">
        <f>STDEVP(G$6:G282)</f>
        <v>3.1752005653571094</v>
      </c>
      <c r="AZ281" s="16">
        <f>STDEVP(H$6:H282)</f>
        <v>4.059213224984721</v>
      </c>
      <c r="BA281" s="16">
        <f>STDEVP(I$6:I282)</f>
        <v>0</v>
      </c>
      <c r="BB281" s="16">
        <f>STDEVP(J$6:J282)</f>
        <v>0</v>
      </c>
      <c r="BC281" s="16">
        <f>STDEVP(K$6:K282)</f>
        <v>28.212788744382554</v>
      </c>
      <c r="BE281" s="39">
        <f t="shared" si="79"/>
        <v>222</v>
      </c>
      <c r="BF281" s="39">
        <f t="shared" si="80"/>
        <v>9</v>
      </c>
      <c r="BG281" s="39">
        <f t="shared" si="81"/>
        <v>23</v>
      </c>
      <c r="BH281" s="39">
        <f t="shared" si="82"/>
        <v>10</v>
      </c>
      <c r="BI281" s="39">
        <f t="shared" si="83"/>
        <v>6</v>
      </c>
      <c r="BJ281" s="39">
        <f t="shared" si="84"/>
        <v>6</v>
      </c>
    </row>
    <row r="282" spans="2:62" ht="14.25">
      <c r="B282" s="3">
        <f>'原始数据表'!B282</f>
        <v>0</v>
      </c>
      <c r="C282" s="3">
        <f>'原始数据表'!C282</f>
        <v>0</v>
      </c>
      <c r="D282" s="3">
        <f>'原始数据表'!D282</f>
        <v>0</v>
      </c>
      <c r="E282" s="3">
        <f>'原始数据表'!E282</f>
        <v>0</v>
      </c>
      <c r="F282" s="3">
        <f>'原始数据表'!F282</f>
        <v>0</v>
      </c>
      <c r="G282" s="3">
        <f>'原始数据表'!G282</f>
        <v>0</v>
      </c>
      <c r="H282" s="3">
        <f>'原始数据表'!H282</f>
        <v>0</v>
      </c>
      <c r="I282" s="3">
        <f>'原始数据表'!I282</f>
        <v>0</v>
      </c>
      <c r="J282" s="3">
        <f>'原始数据表'!J282</f>
        <v>0</v>
      </c>
      <c r="K282" s="3">
        <f t="shared" si="68"/>
        <v>0</v>
      </c>
      <c r="L282">
        <v>277</v>
      </c>
      <c r="M282" t="e">
        <f ca="1" t="shared" si="69"/>
        <v>#VALUE!</v>
      </c>
      <c r="N282" t="e">
        <f ca="1" t="shared" si="70"/>
        <v>#VALUE!</v>
      </c>
      <c r="O282" t="e">
        <f ca="1" t="shared" si="71"/>
        <v>#VALUE!</v>
      </c>
      <c r="P282" t="e">
        <f ca="1" t="shared" si="72"/>
        <v>#VALUE!</v>
      </c>
      <c r="Q282" t="e">
        <f ca="1" t="shared" si="73"/>
        <v>#VALUE!</v>
      </c>
      <c r="R282" t="e">
        <f ca="1" t="shared" si="74"/>
        <v>#VALUE!</v>
      </c>
      <c r="S282" t="e">
        <f ca="1" t="shared" si="75"/>
        <v>#VALUE!</v>
      </c>
      <c r="T282" t="e">
        <f ca="1" t="shared" si="76"/>
        <v>#VALUE!</v>
      </c>
      <c r="U282" t="e">
        <f ca="1" t="shared" si="77"/>
        <v>#VALUE!</v>
      </c>
      <c r="V282" t="e">
        <f ca="1" t="shared" si="78"/>
        <v>#VALUE!</v>
      </c>
      <c r="X282">
        <f>AVERAGE(B$6:B283)</f>
        <v>2.3129496402877696</v>
      </c>
      <c r="Y282">
        <f>AVERAGE(C$6:C283)</f>
        <v>2.931654676258993</v>
      </c>
      <c r="Z282">
        <f>AVERAGE(D$6:D283)</f>
        <v>1.8129496402877698</v>
      </c>
      <c r="AA282">
        <f>AVERAGE(E$6:E283)</f>
        <v>1.7625899280575539</v>
      </c>
      <c r="AB282">
        <f>AVERAGE(F$6:F283)</f>
        <v>1.7805755395683454</v>
      </c>
      <c r="AC282">
        <f>AVERAGE(G$6:G283)</f>
        <v>1.539568345323741</v>
      </c>
      <c r="AD282">
        <f>AVERAGE(H$6:H283)</f>
        <v>1.9388489208633093</v>
      </c>
      <c r="AE282">
        <f>AVERAGE(I$6:I283)</f>
        <v>0</v>
      </c>
      <c r="AF282">
        <f>AVERAGE(J$6:J283)</f>
        <v>0</v>
      </c>
      <c r="AG282">
        <f>AVERAGE(K$6:K283)</f>
        <v>14.079136690647482</v>
      </c>
      <c r="AI282" t="e">
        <f>AVERAGE(M$6:M283)</f>
        <v>#VALUE!</v>
      </c>
      <c r="AJ282" t="e">
        <f>AVERAGE(N$6:N283)</f>
        <v>#VALUE!</v>
      </c>
      <c r="AK282" t="e">
        <f>AVERAGE(O$6:O283)</f>
        <v>#VALUE!</v>
      </c>
      <c r="AL282" t="e">
        <f>AVERAGE(P$6:P283)</f>
        <v>#VALUE!</v>
      </c>
      <c r="AM282" t="e">
        <f>AVERAGE(Q$6:Q283)</f>
        <v>#VALUE!</v>
      </c>
      <c r="AN282" t="e">
        <f>AVERAGE(R$6:R283)</f>
        <v>#VALUE!</v>
      </c>
      <c r="AO282" t="e">
        <f>AVERAGE(S$6:S283)</f>
        <v>#VALUE!</v>
      </c>
      <c r="AP282" t="e">
        <f>AVERAGE(T$6:T283)</f>
        <v>#VALUE!</v>
      </c>
      <c r="AQ282" t="e">
        <f>AVERAGE(U$6:U283)</f>
        <v>#VALUE!</v>
      </c>
      <c r="AR282" t="e">
        <f>AVERAGE(V$6:V283)</f>
        <v>#VALUE!</v>
      </c>
      <c r="AT282" s="16">
        <f>STDEVP(B$6:B283)</f>
        <v>4.745226067987996</v>
      </c>
      <c r="AU282" s="16">
        <f>STDEVP(C$6:C283)</f>
        <v>5.9758812115747615</v>
      </c>
      <c r="AV282" s="16">
        <f>STDEVP(D$6:D283)</f>
        <v>3.7089592973509897</v>
      </c>
      <c r="AW282" s="16">
        <f>STDEVP(E$6:E283)</f>
        <v>3.7581235441172227</v>
      </c>
      <c r="AX282" s="16">
        <f>STDEVP(F$6:F283)</f>
        <v>3.8091215342909197</v>
      </c>
      <c r="AY282" s="16">
        <f>STDEVP(G$6:G283)</f>
        <v>3.1708342343509215</v>
      </c>
      <c r="AZ282" s="16">
        <f>STDEVP(H$6:H283)</f>
        <v>4.053580188436091</v>
      </c>
      <c r="BA282" s="16">
        <f>STDEVP(I$6:I283)</f>
        <v>0</v>
      </c>
      <c r="BB282" s="16">
        <f>STDEVP(J$6:J283)</f>
        <v>0</v>
      </c>
      <c r="BC282" s="16">
        <f>STDEVP(K$6:K283)</f>
        <v>28.17470286035126</v>
      </c>
      <c r="BE282" s="39">
        <f t="shared" si="79"/>
        <v>223</v>
      </c>
      <c r="BF282" s="39">
        <f t="shared" si="80"/>
        <v>9</v>
      </c>
      <c r="BG282" s="39">
        <f t="shared" si="81"/>
        <v>23</v>
      </c>
      <c r="BH282" s="39">
        <f t="shared" si="82"/>
        <v>10</v>
      </c>
      <c r="BI282" s="39">
        <f t="shared" si="83"/>
        <v>6</v>
      </c>
      <c r="BJ282" s="39">
        <f t="shared" si="84"/>
        <v>6</v>
      </c>
    </row>
    <row r="283" spans="2:62" ht="14.25">
      <c r="B283" s="3">
        <f>'原始数据表'!B283</f>
        <v>0</v>
      </c>
      <c r="C283" s="3">
        <f>'原始数据表'!C283</f>
        <v>0</v>
      </c>
      <c r="D283" s="3">
        <f>'原始数据表'!D283</f>
        <v>0</v>
      </c>
      <c r="E283" s="3">
        <f>'原始数据表'!E283</f>
        <v>0</v>
      </c>
      <c r="F283" s="3">
        <f>'原始数据表'!F283</f>
        <v>0</v>
      </c>
      <c r="G283" s="3">
        <f>'原始数据表'!G283</f>
        <v>0</v>
      </c>
      <c r="H283" s="3">
        <f>'原始数据表'!H283</f>
        <v>0</v>
      </c>
      <c r="I283" s="3">
        <f>'原始数据表'!I283</f>
        <v>0</v>
      </c>
      <c r="J283" s="3">
        <f>'原始数据表'!J283</f>
        <v>0</v>
      </c>
      <c r="K283" s="3">
        <f t="shared" si="68"/>
        <v>0</v>
      </c>
      <c r="L283">
        <v>278</v>
      </c>
      <c r="M283" t="e">
        <f ca="1" t="shared" si="69"/>
        <v>#VALUE!</v>
      </c>
      <c r="N283" t="e">
        <f ca="1" t="shared" si="70"/>
        <v>#VALUE!</v>
      </c>
      <c r="O283" t="e">
        <f ca="1" t="shared" si="71"/>
        <v>#VALUE!</v>
      </c>
      <c r="P283" t="e">
        <f ca="1" t="shared" si="72"/>
        <v>#VALUE!</v>
      </c>
      <c r="Q283" t="e">
        <f ca="1" t="shared" si="73"/>
        <v>#VALUE!</v>
      </c>
      <c r="R283" t="e">
        <f ca="1" t="shared" si="74"/>
        <v>#VALUE!</v>
      </c>
      <c r="S283" t="e">
        <f ca="1" t="shared" si="75"/>
        <v>#VALUE!</v>
      </c>
      <c r="T283" t="e">
        <f ca="1" t="shared" si="76"/>
        <v>#VALUE!</v>
      </c>
      <c r="U283" t="e">
        <f ca="1" t="shared" si="77"/>
        <v>#VALUE!</v>
      </c>
      <c r="V283" t="e">
        <f ca="1" t="shared" si="78"/>
        <v>#VALUE!</v>
      </c>
      <c r="X283">
        <f>AVERAGE(B$6:B284)</f>
        <v>2.304659498207885</v>
      </c>
      <c r="Y283">
        <f>AVERAGE(C$6:C284)</f>
        <v>2.921146953405018</v>
      </c>
      <c r="Z283">
        <f>AVERAGE(D$6:D284)</f>
        <v>1.8064516129032258</v>
      </c>
      <c r="AA283">
        <f>AVERAGE(E$6:E284)</f>
        <v>1.7562724014336917</v>
      </c>
      <c r="AB283">
        <f>AVERAGE(F$6:F284)</f>
        <v>1.7741935483870968</v>
      </c>
      <c r="AC283">
        <f>AVERAGE(G$6:G284)</f>
        <v>1.5340501792114696</v>
      </c>
      <c r="AD283">
        <f>AVERAGE(H$6:H284)</f>
        <v>1.9318996415770608</v>
      </c>
      <c r="AE283">
        <f>AVERAGE(I$6:I284)</f>
        <v>0</v>
      </c>
      <c r="AF283">
        <f>AVERAGE(J$6:J284)</f>
        <v>0</v>
      </c>
      <c r="AG283">
        <f>AVERAGE(K$6:K284)</f>
        <v>14.028673835125447</v>
      </c>
      <c r="AI283" t="e">
        <f>AVERAGE(M$6:M284)</f>
        <v>#VALUE!</v>
      </c>
      <c r="AJ283" t="e">
        <f>AVERAGE(N$6:N284)</f>
        <v>#VALUE!</v>
      </c>
      <c r="AK283" t="e">
        <f>AVERAGE(O$6:O284)</f>
        <v>#VALUE!</v>
      </c>
      <c r="AL283" t="e">
        <f>AVERAGE(P$6:P284)</f>
        <v>#VALUE!</v>
      </c>
      <c r="AM283" t="e">
        <f>AVERAGE(Q$6:Q284)</f>
        <v>#VALUE!</v>
      </c>
      <c r="AN283" t="e">
        <f>AVERAGE(R$6:R284)</f>
        <v>#VALUE!</v>
      </c>
      <c r="AO283" t="e">
        <f>AVERAGE(S$6:S284)</f>
        <v>#VALUE!</v>
      </c>
      <c r="AP283" t="e">
        <f>AVERAGE(T$6:T284)</f>
        <v>#VALUE!</v>
      </c>
      <c r="AQ283" t="e">
        <f>AVERAGE(U$6:U284)</f>
        <v>#VALUE!</v>
      </c>
      <c r="AR283" t="e">
        <f>AVERAGE(V$6:V284)</f>
        <v>#VALUE!</v>
      </c>
      <c r="AT283" s="16">
        <f>STDEVP(B$6:B284)</f>
        <v>4.738730809713283</v>
      </c>
      <c r="AU283" s="16">
        <f>STDEVP(C$6:C284)</f>
        <v>5.9677344010629785</v>
      </c>
      <c r="AV283" s="16">
        <f>STDEVP(D$6:D284)</f>
        <v>3.703891389239961</v>
      </c>
      <c r="AW283" s="16">
        <f>STDEVP(E$6:E284)</f>
        <v>3.7528610463650716</v>
      </c>
      <c r="AX283" s="16">
        <f>STDEVP(F$6:F284)</f>
        <v>3.8037776890952415</v>
      </c>
      <c r="AY283" s="16">
        <f>STDEVP(G$6:G284)</f>
        <v>3.166483595895208</v>
      </c>
      <c r="AZ283" s="16">
        <f>STDEVP(H$6:H284)</f>
        <v>4.047967804314518</v>
      </c>
      <c r="BA283" s="16">
        <f>STDEVP(I$6:I284)</f>
        <v>0</v>
      </c>
      <c r="BB283" s="16">
        <f>STDEVP(J$6:J284)</f>
        <v>0</v>
      </c>
      <c r="BC283" s="16">
        <f>STDEVP(K$6:K284)</f>
        <v>28.13674816260788</v>
      </c>
      <c r="BE283" s="39">
        <f t="shared" si="79"/>
        <v>224</v>
      </c>
      <c r="BF283" s="39">
        <f t="shared" si="80"/>
        <v>9</v>
      </c>
      <c r="BG283" s="39">
        <f t="shared" si="81"/>
        <v>23</v>
      </c>
      <c r="BH283" s="39">
        <f t="shared" si="82"/>
        <v>10</v>
      </c>
      <c r="BI283" s="39">
        <f t="shared" si="83"/>
        <v>6</v>
      </c>
      <c r="BJ283" s="39">
        <f t="shared" si="84"/>
        <v>6</v>
      </c>
    </row>
    <row r="284" spans="2:62" ht="14.25">
      <c r="B284" s="3">
        <f>'原始数据表'!B284</f>
        <v>0</v>
      </c>
      <c r="C284" s="3">
        <f>'原始数据表'!C284</f>
        <v>0</v>
      </c>
      <c r="D284" s="3">
        <f>'原始数据表'!D284</f>
        <v>0</v>
      </c>
      <c r="E284" s="3">
        <f>'原始数据表'!E284</f>
        <v>0</v>
      </c>
      <c r="F284" s="3">
        <f>'原始数据表'!F284</f>
        <v>0</v>
      </c>
      <c r="G284" s="3">
        <f>'原始数据表'!G284</f>
        <v>0</v>
      </c>
      <c r="H284" s="3">
        <f>'原始数据表'!H284</f>
        <v>0</v>
      </c>
      <c r="I284" s="3">
        <f>'原始数据表'!I284</f>
        <v>0</v>
      </c>
      <c r="J284" s="3">
        <f>'原始数据表'!J284</f>
        <v>0</v>
      </c>
      <c r="K284" s="3">
        <f t="shared" si="68"/>
        <v>0</v>
      </c>
      <c r="L284">
        <v>279</v>
      </c>
      <c r="M284" t="e">
        <f ca="1" t="shared" si="69"/>
        <v>#VALUE!</v>
      </c>
      <c r="N284" t="e">
        <f ca="1" t="shared" si="70"/>
        <v>#VALUE!</v>
      </c>
      <c r="O284" t="e">
        <f ca="1" t="shared" si="71"/>
        <v>#VALUE!</v>
      </c>
      <c r="P284" t="e">
        <f ca="1" t="shared" si="72"/>
        <v>#VALUE!</v>
      </c>
      <c r="Q284" t="e">
        <f ca="1" t="shared" si="73"/>
        <v>#VALUE!</v>
      </c>
      <c r="R284" t="e">
        <f ca="1" t="shared" si="74"/>
        <v>#VALUE!</v>
      </c>
      <c r="S284" t="e">
        <f ca="1" t="shared" si="75"/>
        <v>#VALUE!</v>
      </c>
      <c r="T284" t="e">
        <f ca="1" t="shared" si="76"/>
        <v>#VALUE!</v>
      </c>
      <c r="U284" t="e">
        <f ca="1" t="shared" si="77"/>
        <v>#VALUE!</v>
      </c>
      <c r="V284" t="e">
        <f ca="1" t="shared" si="78"/>
        <v>#VALUE!</v>
      </c>
      <c r="X284">
        <f>AVERAGE(B$6:B285)</f>
        <v>2.2964285714285713</v>
      </c>
      <c r="Y284">
        <f>AVERAGE(C$6:C285)</f>
        <v>2.9107142857142856</v>
      </c>
      <c r="Z284">
        <f>AVERAGE(D$6:D285)</f>
        <v>1.8</v>
      </c>
      <c r="AA284">
        <f>AVERAGE(E$6:E285)</f>
        <v>1.75</v>
      </c>
      <c r="AB284">
        <f>AVERAGE(F$6:F285)</f>
        <v>1.7678571428571428</v>
      </c>
      <c r="AC284">
        <f>AVERAGE(G$6:G285)</f>
        <v>1.5285714285714285</v>
      </c>
      <c r="AD284">
        <f>AVERAGE(H$6:H285)</f>
        <v>1.925</v>
      </c>
      <c r="AE284">
        <f>AVERAGE(I$6:I285)</f>
        <v>0</v>
      </c>
      <c r="AF284">
        <f>AVERAGE(J$6:J285)</f>
        <v>0</v>
      </c>
      <c r="AG284">
        <f>AVERAGE(K$6:K285)</f>
        <v>13.978571428571428</v>
      </c>
      <c r="AI284" t="e">
        <f>AVERAGE(M$6:M285)</f>
        <v>#VALUE!</v>
      </c>
      <c r="AJ284" t="e">
        <f>AVERAGE(N$6:N285)</f>
        <v>#VALUE!</v>
      </c>
      <c r="AK284" t="e">
        <f>AVERAGE(O$6:O285)</f>
        <v>#VALUE!</v>
      </c>
      <c r="AL284" t="e">
        <f>AVERAGE(P$6:P285)</f>
        <v>#VALUE!</v>
      </c>
      <c r="AM284" t="e">
        <f>AVERAGE(Q$6:Q285)</f>
        <v>#VALUE!</v>
      </c>
      <c r="AN284" t="e">
        <f>AVERAGE(R$6:R285)</f>
        <v>#VALUE!</v>
      </c>
      <c r="AO284" t="e">
        <f>AVERAGE(S$6:S285)</f>
        <v>#VALUE!</v>
      </c>
      <c r="AP284" t="e">
        <f>AVERAGE(T$6:T285)</f>
        <v>#VALUE!</v>
      </c>
      <c r="AQ284" t="e">
        <f>AVERAGE(U$6:U285)</f>
        <v>#VALUE!</v>
      </c>
      <c r="AR284" t="e">
        <f>AVERAGE(V$6:V285)</f>
        <v>#VALUE!</v>
      </c>
      <c r="AT284" s="16">
        <f>STDEVP(B$6:B285)</f>
        <v>4.732258758688463</v>
      </c>
      <c r="AU284" s="16">
        <f>STDEVP(C$6:C285)</f>
        <v>5.9596164357468915</v>
      </c>
      <c r="AV284" s="16">
        <f>STDEVP(D$6:D285)</f>
        <v>3.6988415174793</v>
      </c>
      <c r="AW284" s="16">
        <f>STDEVP(E$6:E285)</f>
        <v>3.7476182912808578</v>
      </c>
      <c r="AX284" s="16">
        <f>STDEVP(F$6:F285)</f>
        <v>3.7984539685272494</v>
      </c>
      <c r="AY284" s="16">
        <f>STDEVP(G$6:G285)</f>
        <v>3.1621485849765802</v>
      </c>
      <c r="AZ284" s="16">
        <f>STDEVP(H$6:H285)</f>
        <v>4.042375980958299</v>
      </c>
      <c r="BA284" s="16">
        <f>STDEVP(I$6:I285)</f>
        <v>0</v>
      </c>
      <c r="BB284" s="16">
        <f>STDEVP(J$6:J285)</f>
        <v>0</v>
      </c>
      <c r="BC284" s="16">
        <f>STDEVP(K$6:K285)</f>
        <v>28.098924193220043</v>
      </c>
      <c r="BE284" s="39">
        <f t="shared" si="79"/>
        <v>225</v>
      </c>
      <c r="BF284" s="39">
        <f t="shared" si="80"/>
        <v>9</v>
      </c>
      <c r="BG284" s="39">
        <f t="shared" si="81"/>
        <v>23</v>
      </c>
      <c r="BH284" s="39">
        <f t="shared" si="82"/>
        <v>10</v>
      </c>
      <c r="BI284" s="39">
        <f t="shared" si="83"/>
        <v>6</v>
      </c>
      <c r="BJ284" s="39">
        <f t="shared" si="84"/>
        <v>6</v>
      </c>
    </row>
    <row r="285" spans="2:62" ht="14.25">
      <c r="B285" s="3">
        <f>'原始数据表'!B285</f>
        <v>0</v>
      </c>
      <c r="C285" s="3">
        <f>'原始数据表'!C285</f>
        <v>0</v>
      </c>
      <c r="D285" s="3">
        <f>'原始数据表'!D285</f>
        <v>0</v>
      </c>
      <c r="E285" s="3">
        <f>'原始数据表'!E285</f>
        <v>0</v>
      </c>
      <c r="F285" s="3">
        <f>'原始数据表'!F285</f>
        <v>0</v>
      </c>
      <c r="G285" s="3">
        <f>'原始数据表'!G285</f>
        <v>0</v>
      </c>
      <c r="H285" s="3">
        <f>'原始数据表'!H285</f>
        <v>0</v>
      </c>
      <c r="I285" s="3">
        <f>'原始数据表'!I285</f>
        <v>0</v>
      </c>
      <c r="J285" s="3">
        <f>'原始数据表'!J285</f>
        <v>0</v>
      </c>
      <c r="K285" s="3">
        <f t="shared" si="68"/>
        <v>0</v>
      </c>
      <c r="L285">
        <v>280</v>
      </c>
      <c r="M285" t="e">
        <f ca="1" t="shared" si="69"/>
        <v>#VALUE!</v>
      </c>
      <c r="N285" t="e">
        <f ca="1" t="shared" si="70"/>
        <v>#VALUE!</v>
      </c>
      <c r="O285" t="e">
        <f ca="1" t="shared" si="71"/>
        <v>#VALUE!</v>
      </c>
      <c r="P285" t="e">
        <f ca="1" t="shared" si="72"/>
        <v>#VALUE!</v>
      </c>
      <c r="Q285" t="e">
        <f ca="1" t="shared" si="73"/>
        <v>#VALUE!</v>
      </c>
      <c r="R285" t="e">
        <f ca="1" t="shared" si="74"/>
        <v>#VALUE!</v>
      </c>
      <c r="S285" t="e">
        <f ca="1" t="shared" si="75"/>
        <v>#VALUE!</v>
      </c>
      <c r="T285" t="e">
        <f ca="1" t="shared" si="76"/>
        <v>#VALUE!</v>
      </c>
      <c r="U285" t="e">
        <f ca="1" t="shared" si="77"/>
        <v>#VALUE!</v>
      </c>
      <c r="V285" t="e">
        <f ca="1" t="shared" si="78"/>
        <v>#VALUE!</v>
      </c>
      <c r="X285">
        <f>AVERAGE(B$6:B286)</f>
        <v>2.288256227758007</v>
      </c>
      <c r="Y285">
        <f>AVERAGE(C$6:C286)</f>
        <v>2.900355871886121</v>
      </c>
      <c r="Z285">
        <f>AVERAGE(D$6:D286)</f>
        <v>1.793594306049822</v>
      </c>
      <c r="AA285">
        <f>AVERAGE(E$6:E286)</f>
        <v>1.7437722419928825</v>
      </c>
      <c r="AB285">
        <f>AVERAGE(F$6:F286)</f>
        <v>1.7615658362989324</v>
      </c>
      <c r="AC285">
        <f>AVERAGE(G$6:G286)</f>
        <v>1.5231316725978647</v>
      </c>
      <c r="AD285">
        <f>AVERAGE(H$6:H286)</f>
        <v>1.9181494661921707</v>
      </c>
      <c r="AE285">
        <f>AVERAGE(I$6:I286)</f>
        <v>0</v>
      </c>
      <c r="AF285">
        <f>AVERAGE(J$6:J286)</f>
        <v>0</v>
      </c>
      <c r="AG285">
        <f>AVERAGE(K$6:K286)</f>
        <v>13.9288256227758</v>
      </c>
      <c r="AI285" t="e">
        <f>AVERAGE(M$6:M286)</f>
        <v>#VALUE!</v>
      </c>
      <c r="AJ285" t="e">
        <f>AVERAGE(N$6:N286)</f>
        <v>#VALUE!</v>
      </c>
      <c r="AK285" t="e">
        <f>AVERAGE(O$6:O286)</f>
        <v>#VALUE!</v>
      </c>
      <c r="AL285" t="e">
        <f>AVERAGE(P$6:P286)</f>
        <v>#VALUE!</v>
      </c>
      <c r="AM285" t="e">
        <f>AVERAGE(Q$6:Q286)</f>
        <v>#VALUE!</v>
      </c>
      <c r="AN285" t="e">
        <f>AVERAGE(R$6:R286)</f>
        <v>#VALUE!</v>
      </c>
      <c r="AO285" t="e">
        <f>AVERAGE(S$6:S286)</f>
        <v>#VALUE!</v>
      </c>
      <c r="AP285" t="e">
        <f>AVERAGE(T$6:T286)</f>
        <v>#VALUE!</v>
      </c>
      <c r="AQ285" t="e">
        <f>AVERAGE(U$6:U286)</f>
        <v>#VALUE!</v>
      </c>
      <c r="AR285" t="e">
        <f>AVERAGE(V$6:V286)</f>
        <v>#VALUE!</v>
      </c>
      <c r="AT285" s="16">
        <f>STDEVP(B$6:B286)</f>
        <v>4.725809819906033</v>
      </c>
      <c r="AU285" s="16">
        <f>STDEVP(C$6:C286)</f>
        <v>5.951527201478528</v>
      </c>
      <c r="AV285" s="16">
        <f>STDEVP(D$6:D286)</f>
        <v>3.6938096092947816</v>
      </c>
      <c r="AW285" s="16">
        <f>STDEVP(E$6:E286)</f>
        <v>3.742395184003267</v>
      </c>
      <c r="AX285" s="16">
        <f>STDEVP(F$6:F286)</f>
        <v>3.7931502748021226</v>
      </c>
      <c r="AY285" s="16">
        <f>STDEVP(G$6:G286)</f>
        <v>3.1578291363765154</v>
      </c>
      <c r="AZ285" s="16">
        <f>STDEVP(H$6:H286)</f>
        <v>4.036804626597406</v>
      </c>
      <c r="BA285" s="16">
        <f>STDEVP(I$6:I286)</f>
        <v>0</v>
      </c>
      <c r="BB285" s="16">
        <f>STDEVP(J$6:J286)</f>
        <v>0</v>
      </c>
      <c r="BC285" s="16">
        <f>STDEVP(K$6:K286)</f>
        <v>28.061230490268166</v>
      </c>
      <c r="BE285" s="39">
        <f t="shared" si="79"/>
        <v>226</v>
      </c>
      <c r="BF285" s="39">
        <f t="shared" si="80"/>
        <v>9</v>
      </c>
      <c r="BG285" s="39">
        <f t="shared" si="81"/>
        <v>23</v>
      </c>
      <c r="BH285" s="39">
        <f t="shared" si="82"/>
        <v>10</v>
      </c>
      <c r="BI285" s="39">
        <f t="shared" si="83"/>
        <v>6</v>
      </c>
      <c r="BJ285" s="39">
        <f t="shared" si="84"/>
        <v>6</v>
      </c>
    </row>
    <row r="286" spans="2:62" ht="14.25">
      <c r="B286" s="3">
        <f>'原始数据表'!B286</f>
        <v>0</v>
      </c>
      <c r="C286" s="3">
        <f>'原始数据表'!C286</f>
        <v>0</v>
      </c>
      <c r="D286" s="3">
        <f>'原始数据表'!D286</f>
        <v>0</v>
      </c>
      <c r="E286" s="3">
        <f>'原始数据表'!E286</f>
        <v>0</v>
      </c>
      <c r="F286" s="3">
        <f>'原始数据表'!F286</f>
        <v>0</v>
      </c>
      <c r="G286" s="3">
        <f>'原始数据表'!G286</f>
        <v>0</v>
      </c>
      <c r="H286" s="3">
        <f>'原始数据表'!H286</f>
        <v>0</v>
      </c>
      <c r="I286" s="3">
        <f>'原始数据表'!I286</f>
        <v>0</v>
      </c>
      <c r="J286" s="3">
        <f>'原始数据表'!J286</f>
        <v>0</v>
      </c>
      <c r="K286" s="3">
        <f t="shared" si="68"/>
        <v>0</v>
      </c>
      <c r="L286">
        <v>281</v>
      </c>
      <c r="M286" t="e">
        <f ca="1" t="shared" si="69"/>
        <v>#VALUE!</v>
      </c>
      <c r="N286" t="e">
        <f ca="1" t="shared" si="70"/>
        <v>#VALUE!</v>
      </c>
      <c r="O286" t="e">
        <f ca="1" t="shared" si="71"/>
        <v>#VALUE!</v>
      </c>
      <c r="P286" t="e">
        <f ca="1" t="shared" si="72"/>
        <v>#VALUE!</v>
      </c>
      <c r="Q286" t="e">
        <f ca="1" t="shared" si="73"/>
        <v>#VALUE!</v>
      </c>
      <c r="R286" t="e">
        <f ca="1" t="shared" si="74"/>
        <v>#VALUE!</v>
      </c>
      <c r="S286" t="e">
        <f ca="1" t="shared" si="75"/>
        <v>#VALUE!</v>
      </c>
      <c r="T286" t="e">
        <f ca="1" t="shared" si="76"/>
        <v>#VALUE!</v>
      </c>
      <c r="U286" t="e">
        <f ca="1" t="shared" si="77"/>
        <v>#VALUE!</v>
      </c>
      <c r="V286" t="e">
        <f ca="1" t="shared" si="78"/>
        <v>#VALUE!</v>
      </c>
      <c r="X286">
        <f>AVERAGE(B$6:B287)</f>
        <v>2.280141843971631</v>
      </c>
      <c r="Y286">
        <f>AVERAGE(C$6:C287)</f>
        <v>2.8900709219858154</v>
      </c>
      <c r="Z286">
        <f>AVERAGE(D$6:D287)</f>
        <v>1.7872340425531914</v>
      </c>
      <c r="AA286">
        <f>AVERAGE(E$6:E287)</f>
        <v>1.7375886524822695</v>
      </c>
      <c r="AB286">
        <f>AVERAGE(F$6:F287)</f>
        <v>1.7553191489361701</v>
      </c>
      <c r="AC286">
        <f>AVERAGE(G$6:G287)</f>
        <v>1.5177304964539007</v>
      </c>
      <c r="AD286">
        <f>AVERAGE(H$6:H287)</f>
        <v>1.9113475177304964</v>
      </c>
      <c r="AE286">
        <f>AVERAGE(I$6:I287)</f>
        <v>0</v>
      </c>
      <c r="AF286">
        <f>AVERAGE(J$6:J287)</f>
        <v>0</v>
      </c>
      <c r="AG286">
        <f>AVERAGE(K$6:K287)</f>
        <v>13.879432624113475</v>
      </c>
      <c r="AI286" t="e">
        <f>AVERAGE(M$6:M287)</f>
        <v>#VALUE!</v>
      </c>
      <c r="AJ286" t="e">
        <f>AVERAGE(N$6:N287)</f>
        <v>#VALUE!</v>
      </c>
      <c r="AK286" t="e">
        <f>AVERAGE(O$6:O287)</f>
        <v>#VALUE!</v>
      </c>
      <c r="AL286" t="e">
        <f>AVERAGE(P$6:P287)</f>
        <v>#VALUE!</v>
      </c>
      <c r="AM286" t="e">
        <f>AVERAGE(Q$6:Q287)</f>
        <v>#VALUE!</v>
      </c>
      <c r="AN286" t="e">
        <f>AVERAGE(R$6:R287)</f>
        <v>#VALUE!</v>
      </c>
      <c r="AO286" t="e">
        <f>AVERAGE(S$6:S287)</f>
        <v>#VALUE!</v>
      </c>
      <c r="AP286" t="e">
        <f>AVERAGE(T$6:T287)</f>
        <v>#VALUE!</v>
      </c>
      <c r="AQ286" t="e">
        <f>AVERAGE(U$6:U287)</f>
        <v>#VALUE!</v>
      </c>
      <c r="AR286" t="e">
        <f>AVERAGE(V$6:V287)</f>
        <v>#VALUE!</v>
      </c>
      <c r="AT286" s="16">
        <f>STDEVP(B$6:B287)</f>
        <v>4.719383898036205</v>
      </c>
      <c r="AU286" s="16">
        <f>STDEVP(C$6:C287)</f>
        <v>5.943466583605149</v>
      </c>
      <c r="AV286" s="16">
        <f>STDEVP(D$6:D287)</f>
        <v>3.688795591633574</v>
      </c>
      <c r="AW286" s="16">
        <f>STDEVP(E$6:E287)</f>
        <v>3.7371916297671612</v>
      </c>
      <c r="AX286" s="16">
        <f>STDEVP(F$6:F287)</f>
        <v>3.7878665102617326</v>
      </c>
      <c r="AY286" s="16">
        <f>STDEVP(G$6:G287)</f>
        <v>3.1535251846922683</v>
      </c>
      <c r="AZ286" s="16">
        <f>STDEVP(H$6:H287)</f>
        <v>4.031253649376879</v>
      </c>
      <c r="BA286" s="16">
        <f>STDEVP(I$6:I287)</f>
        <v>0</v>
      </c>
      <c r="BB286" s="16">
        <f>STDEVP(J$6:J287)</f>
        <v>0</v>
      </c>
      <c r="BC286" s="16">
        <f>STDEVP(K$6:K287)</f>
        <v>28.02366658807849</v>
      </c>
      <c r="BE286" s="39">
        <f t="shared" si="79"/>
        <v>227</v>
      </c>
      <c r="BF286" s="39">
        <f t="shared" si="80"/>
        <v>9</v>
      </c>
      <c r="BG286" s="39">
        <f t="shared" si="81"/>
        <v>23</v>
      </c>
      <c r="BH286" s="39">
        <f t="shared" si="82"/>
        <v>10</v>
      </c>
      <c r="BI286" s="39">
        <f t="shared" si="83"/>
        <v>6</v>
      </c>
      <c r="BJ286" s="39">
        <f t="shared" si="84"/>
        <v>6</v>
      </c>
    </row>
    <row r="287" spans="2:62" ht="14.25">
      <c r="B287" s="3">
        <f>'原始数据表'!B287</f>
        <v>0</v>
      </c>
      <c r="C287" s="3">
        <f>'原始数据表'!C287</f>
        <v>0</v>
      </c>
      <c r="D287" s="3">
        <f>'原始数据表'!D287</f>
        <v>0</v>
      </c>
      <c r="E287" s="3">
        <f>'原始数据表'!E287</f>
        <v>0</v>
      </c>
      <c r="F287" s="3">
        <f>'原始数据表'!F287</f>
        <v>0</v>
      </c>
      <c r="G287" s="3">
        <f>'原始数据表'!G287</f>
        <v>0</v>
      </c>
      <c r="H287" s="3">
        <f>'原始数据表'!H287</f>
        <v>0</v>
      </c>
      <c r="I287" s="3">
        <f>'原始数据表'!I287</f>
        <v>0</v>
      </c>
      <c r="J287" s="3">
        <f>'原始数据表'!J287</f>
        <v>0</v>
      </c>
      <c r="K287" s="3">
        <f t="shared" si="68"/>
        <v>0</v>
      </c>
      <c r="L287">
        <v>282</v>
      </c>
      <c r="M287" t="e">
        <f ca="1" t="shared" si="69"/>
        <v>#VALUE!</v>
      </c>
      <c r="N287" t="e">
        <f ca="1" t="shared" si="70"/>
        <v>#VALUE!</v>
      </c>
      <c r="O287" t="e">
        <f ca="1" t="shared" si="71"/>
        <v>#VALUE!</v>
      </c>
      <c r="P287" t="e">
        <f ca="1" t="shared" si="72"/>
        <v>#VALUE!</v>
      </c>
      <c r="Q287" t="e">
        <f ca="1" t="shared" si="73"/>
        <v>#VALUE!</v>
      </c>
      <c r="R287" t="e">
        <f ca="1" t="shared" si="74"/>
        <v>#VALUE!</v>
      </c>
      <c r="S287" t="e">
        <f ca="1" t="shared" si="75"/>
        <v>#VALUE!</v>
      </c>
      <c r="T287" t="e">
        <f ca="1" t="shared" si="76"/>
        <v>#VALUE!</v>
      </c>
      <c r="U287" t="e">
        <f ca="1" t="shared" si="77"/>
        <v>#VALUE!</v>
      </c>
      <c r="V287" t="e">
        <f ca="1" t="shared" si="78"/>
        <v>#VALUE!</v>
      </c>
      <c r="X287">
        <f>AVERAGE(B$6:B288)</f>
        <v>2.2720848056537104</v>
      </c>
      <c r="Y287">
        <f>AVERAGE(C$6:C288)</f>
        <v>2.8798586572438163</v>
      </c>
      <c r="Z287">
        <f>AVERAGE(D$6:D288)</f>
        <v>1.7809187279151943</v>
      </c>
      <c r="AA287">
        <f>AVERAGE(E$6:E288)</f>
        <v>1.7314487632508835</v>
      </c>
      <c r="AB287">
        <f>AVERAGE(F$6:F288)</f>
        <v>1.7491166077738516</v>
      </c>
      <c r="AC287">
        <f>AVERAGE(G$6:G288)</f>
        <v>1.5123674911660778</v>
      </c>
      <c r="AD287">
        <f>AVERAGE(H$6:H288)</f>
        <v>1.9045936395759717</v>
      </c>
      <c r="AE287">
        <f>AVERAGE(I$6:I288)</f>
        <v>0</v>
      </c>
      <c r="AF287">
        <f>AVERAGE(J$6:J288)</f>
        <v>0</v>
      </c>
      <c r="AG287">
        <f>AVERAGE(K$6:K288)</f>
        <v>13.830388692579506</v>
      </c>
      <c r="AI287" t="e">
        <f>AVERAGE(M$6:M288)</f>
        <v>#VALUE!</v>
      </c>
      <c r="AJ287" t="e">
        <f>AVERAGE(N$6:N288)</f>
        <v>#VALUE!</v>
      </c>
      <c r="AK287" t="e">
        <f>AVERAGE(O$6:O288)</f>
        <v>#VALUE!</v>
      </c>
      <c r="AL287" t="e">
        <f>AVERAGE(P$6:P288)</f>
        <v>#VALUE!</v>
      </c>
      <c r="AM287" t="e">
        <f>AVERAGE(Q$6:Q288)</f>
        <v>#VALUE!</v>
      </c>
      <c r="AN287" t="e">
        <f>AVERAGE(R$6:R288)</f>
        <v>#VALUE!</v>
      </c>
      <c r="AO287" t="e">
        <f>AVERAGE(S$6:S288)</f>
        <v>#VALUE!</v>
      </c>
      <c r="AP287" t="e">
        <f>AVERAGE(T$6:T288)</f>
        <v>#VALUE!</v>
      </c>
      <c r="AQ287" t="e">
        <f>AVERAGE(U$6:U288)</f>
        <v>#VALUE!</v>
      </c>
      <c r="AR287" t="e">
        <f>AVERAGE(V$6:V288)</f>
        <v>#VALUE!</v>
      </c>
      <c r="AT287" s="16">
        <f>STDEVP(B$6:B288)</f>
        <v>4.712980897458048</v>
      </c>
      <c r="AU287" s="16">
        <f>STDEVP(C$6:C288)</f>
        <v>5.935434467010625</v>
      </c>
      <c r="AV287" s="16">
        <f>STDEVP(D$6:D288)</f>
        <v>3.683799391189155</v>
      </c>
      <c r="AW287" s="16">
        <f>STDEVP(E$6:E288)</f>
        <v>3.7320075339206538</v>
      </c>
      <c r="AX287" s="16">
        <f>STDEVP(F$6:F288)</f>
        <v>3.782602577391317</v>
      </c>
      <c r="AY287" s="16">
        <f>STDEVP(G$6:G288)</f>
        <v>3.149236664357008</v>
      </c>
      <c r="AZ287" s="16">
        <f>STDEVP(H$6:H288)</f>
        <v>4.0257229573793145</v>
      </c>
      <c r="BA287" s="16">
        <f>STDEVP(I$6:I288)</f>
        <v>0</v>
      </c>
      <c r="BB287" s="16">
        <f>STDEVP(J$6:J288)</f>
        <v>0</v>
      </c>
      <c r="BC287" s="16">
        <f>STDEVP(K$6:K288)</f>
        <v>27.98623201744798</v>
      </c>
      <c r="BE287" s="39">
        <f t="shared" si="79"/>
        <v>228</v>
      </c>
      <c r="BF287" s="39">
        <f t="shared" si="80"/>
        <v>9</v>
      </c>
      <c r="BG287" s="39">
        <f t="shared" si="81"/>
        <v>23</v>
      </c>
      <c r="BH287" s="39">
        <f t="shared" si="82"/>
        <v>10</v>
      </c>
      <c r="BI287" s="39">
        <f t="shared" si="83"/>
        <v>6</v>
      </c>
      <c r="BJ287" s="39">
        <f t="shared" si="84"/>
        <v>6</v>
      </c>
    </row>
    <row r="288" spans="2:62" ht="14.25">
      <c r="B288" s="3">
        <f>'原始数据表'!B288</f>
        <v>0</v>
      </c>
      <c r="C288" s="3">
        <f>'原始数据表'!C288</f>
        <v>0</v>
      </c>
      <c r="D288" s="3">
        <f>'原始数据表'!D288</f>
        <v>0</v>
      </c>
      <c r="E288" s="3">
        <f>'原始数据表'!E288</f>
        <v>0</v>
      </c>
      <c r="F288" s="3">
        <f>'原始数据表'!F288</f>
        <v>0</v>
      </c>
      <c r="G288" s="3">
        <f>'原始数据表'!G288</f>
        <v>0</v>
      </c>
      <c r="H288" s="3">
        <f>'原始数据表'!H288</f>
        <v>0</v>
      </c>
      <c r="I288" s="3">
        <f>'原始数据表'!I288</f>
        <v>0</v>
      </c>
      <c r="J288" s="3">
        <f>'原始数据表'!J288</f>
        <v>0</v>
      </c>
      <c r="K288" s="3">
        <f t="shared" si="68"/>
        <v>0</v>
      </c>
      <c r="L288">
        <v>283</v>
      </c>
      <c r="M288" t="e">
        <f ca="1" t="shared" si="69"/>
        <v>#VALUE!</v>
      </c>
      <c r="N288" t="e">
        <f ca="1" t="shared" si="70"/>
        <v>#VALUE!</v>
      </c>
      <c r="O288" t="e">
        <f ca="1" t="shared" si="71"/>
        <v>#VALUE!</v>
      </c>
      <c r="P288" t="e">
        <f ca="1" t="shared" si="72"/>
        <v>#VALUE!</v>
      </c>
      <c r="Q288" t="e">
        <f ca="1" t="shared" si="73"/>
        <v>#VALUE!</v>
      </c>
      <c r="R288" t="e">
        <f ca="1" t="shared" si="74"/>
        <v>#VALUE!</v>
      </c>
      <c r="S288" t="e">
        <f ca="1" t="shared" si="75"/>
        <v>#VALUE!</v>
      </c>
      <c r="T288" t="e">
        <f ca="1" t="shared" si="76"/>
        <v>#VALUE!</v>
      </c>
      <c r="U288" t="e">
        <f ca="1" t="shared" si="77"/>
        <v>#VALUE!</v>
      </c>
      <c r="V288" t="e">
        <f ca="1" t="shared" si="78"/>
        <v>#VALUE!</v>
      </c>
      <c r="X288">
        <f>AVERAGE(B$6:B289)</f>
        <v>2.2640845070422535</v>
      </c>
      <c r="Y288">
        <f>AVERAGE(C$6:C289)</f>
        <v>2.869718309859155</v>
      </c>
      <c r="Z288">
        <f>AVERAGE(D$6:D289)</f>
        <v>1.7746478873239437</v>
      </c>
      <c r="AA288">
        <f>AVERAGE(E$6:E289)</f>
        <v>1.7253521126760563</v>
      </c>
      <c r="AB288">
        <f>AVERAGE(F$6:F289)</f>
        <v>1.7429577464788732</v>
      </c>
      <c r="AC288">
        <f>AVERAGE(G$6:G289)</f>
        <v>1.5070422535211268</v>
      </c>
      <c r="AD288">
        <f>AVERAGE(H$6:H289)</f>
        <v>1.897887323943662</v>
      </c>
      <c r="AE288">
        <f>AVERAGE(I$6:I289)</f>
        <v>0</v>
      </c>
      <c r="AF288">
        <f>AVERAGE(J$6:J289)</f>
        <v>0</v>
      </c>
      <c r="AG288">
        <f>AVERAGE(K$6:K289)</f>
        <v>13.78169014084507</v>
      </c>
      <c r="AI288" t="e">
        <f>AVERAGE(M$6:M289)</f>
        <v>#VALUE!</v>
      </c>
      <c r="AJ288" t="e">
        <f>AVERAGE(N$6:N289)</f>
        <v>#VALUE!</v>
      </c>
      <c r="AK288" t="e">
        <f>AVERAGE(O$6:O289)</f>
        <v>#VALUE!</v>
      </c>
      <c r="AL288" t="e">
        <f>AVERAGE(P$6:P289)</f>
        <v>#VALUE!</v>
      </c>
      <c r="AM288" t="e">
        <f>AVERAGE(Q$6:Q289)</f>
        <v>#VALUE!</v>
      </c>
      <c r="AN288" t="e">
        <f>AVERAGE(R$6:R289)</f>
        <v>#VALUE!</v>
      </c>
      <c r="AO288" t="e">
        <f>AVERAGE(S$6:S289)</f>
        <v>#VALUE!</v>
      </c>
      <c r="AP288" t="e">
        <f>AVERAGE(T$6:T289)</f>
        <v>#VALUE!</v>
      </c>
      <c r="AQ288" t="e">
        <f>AVERAGE(U$6:U289)</f>
        <v>#VALUE!</v>
      </c>
      <c r="AR288" t="e">
        <f>AVERAGE(V$6:V289)</f>
        <v>#VALUE!</v>
      </c>
      <c r="AT288" s="16">
        <f>STDEVP(B$6:B289)</f>
        <v>4.706600722289468</v>
      </c>
      <c r="AU288" s="16">
        <f>STDEVP(C$6:C289)</f>
        <v>5.927430736155276</v>
      </c>
      <c r="AV288" s="16">
        <f>STDEVP(D$6:D289)</f>
        <v>3.6788209344253167</v>
      </c>
      <c r="AW288" s="16">
        <f>STDEVP(E$6:E289)</f>
        <v>3.7268428019414586</v>
      </c>
      <c r="AX288" s="16">
        <f>STDEVP(F$6:F289)</f>
        <v>3.77735837883544</v>
      </c>
      <c r="AY288" s="16">
        <f>STDEVP(G$6:G289)</f>
        <v>3.1449635096591946</v>
      </c>
      <c r="AZ288" s="16">
        <f>STDEVP(H$6:H289)</f>
        <v>4.02021245864646</v>
      </c>
      <c r="BA288" s="16">
        <f>STDEVP(I$6:I289)</f>
        <v>0</v>
      </c>
      <c r="BB288" s="16">
        <f>STDEVP(J$6:J289)</f>
        <v>0</v>
      </c>
      <c r="BC288" s="16">
        <f>STDEVP(K$6:K289)</f>
        <v>27.94892630586131</v>
      </c>
      <c r="BE288" s="39">
        <f t="shared" si="79"/>
        <v>229</v>
      </c>
      <c r="BF288" s="39">
        <f t="shared" si="80"/>
        <v>9</v>
      </c>
      <c r="BG288" s="39">
        <f t="shared" si="81"/>
        <v>23</v>
      </c>
      <c r="BH288" s="39">
        <f t="shared" si="82"/>
        <v>10</v>
      </c>
      <c r="BI288" s="39">
        <f t="shared" si="83"/>
        <v>6</v>
      </c>
      <c r="BJ288" s="39">
        <f t="shared" si="84"/>
        <v>6</v>
      </c>
    </row>
    <row r="289" spans="2:62" ht="14.25">
      <c r="B289" s="3">
        <f>'原始数据表'!B289</f>
        <v>0</v>
      </c>
      <c r="C289" s="3">
        <f>'原始数据表'!C289</f>
        <v>0</v>
      </c>
      <c r="D289" s="3">
        <f>'原始数据表'!D289</f>
        <v>0</v>
      </c>
      <c r="E289" s="3">
        <f>'原始数据表'!E289</f>
        <v>0</v>
      </c>
      <c r="F289" s="3">
        <f>'原始数据表'!F289</f>
        <v>0</v>
      </c>
      <c r="G289" s="3">
        <f>'原始数据表'!G289</f>
        <v>0</v>
      </c>
      <c r="H289" s="3">
        <f>'原始数据表'!H289</f>
        <v>0</v>
      </c>
      <c r="I289" s="3">
        <f>'原始数据表'!I289</f>
        <v>0</v>
      </c>
      <c r="J289" s="3">
        <f>'原始数据表'!J289</f>
        <v>0</v>
      </c>
      <c r="K289" s="3">
        <f t="shared" si="68"/>
        <v>0</v>
      </c>
      <c r="L289">
        <v>284</v>
      </c>
      <c r="M289" t="e">
        <f ca="1" t="shared" si="69"/>
        <v>#VALUE!</v>
      </c>
      <c r="N289" t="e">
        <f ca="1" t="shared" si="70"/>
        <v>#VALUE!</v>
      </c>
      <c r="O289" t="e">
        <f ca="1" t="shared" si="71"/>
        <v>#VALUE!</v>
      </c>
      <c r="P289" t="e">
        <f ca="1" t="shared" si="72"/>
        <v>#VALUE!</v>
      </c>
      <c r="Q289" t="e">
        <f ca="1" t="shared" si="73"/>
        <v>#VALUE!</v>
      </c>
      <c r="R289" t="e">
        <f ca="1" t="shared" si="74"/>
        <v>#VALUE!</v>
      </c>
      <c r="S289" t="e">
        <f ca="1" t="shared" si="75"/>
        <v>#VALUE!</v>
      </c>
      <c r="T289" t="e">
        <f ca="1" t="shared" si="76"/>
        <v>#VALUE!</v>
      </c>
      <c r="U289" t="e">
        <f ca="1" t="shared" si="77"/>
        <v>#VALUE!</v>
      </c>
      <c r="V289" t="e">
        <f ca="1" t="shared" si="78"/>
        <v>#VALUE!</v>
      </c>
      <c r="X289">
        <f>AVERAGE(B$6:B290)</f>
        <v>2.256140350877193</v>
      </c>
      <c r="Y289">
        <f>AVERAGE(C$6:C290)</f>
        <v>2.8596491228070176</v>
      </c>
      <c r="Z289">
        <f>AVERAGE(D$6:D290)</f>
        <v>1.768421052631579</v>
      </c>
      <c r="AA289">
        <f>AVERAGE(E$6:E290)</f>
        <v>1.719298245614035</v>
      </c>
      <c r="AB289">
        <f>AVERAGE(F$6:F290)</f>
        <v>1.736842105263158</v>
      </c>
      <c r="AC289">
        <f>AVERAGE(G$6:G290)</f>
        <v>1.5017543859649123</v>
      </c>
      <c r="AD289">
        <f>AVERAGE(H$6:H290)</f>
        <v>1.8912280701754387</v>
      </c>
      <c r="AE289">
        <f>AVERAGE(I$6:I290)</f>
        <v>0</v>
      </c>
      <c r="AF289">
        <f>AVERAGE(J$6:J290)</f>
        <v>0</v>
      </c>
      <c r="AG289">
        <f>AVERAGE(K$6:K290)</f>
        <v>13.733333333333333</v>
      </c>
      <c r="AI289" t="e">
        <f>AVERAGE(M$6:M290)</f>
        <v>#VALUE!</v>
      </c>
      <c r="AJ289" t="e">
        <f>AVERAGE(N$6:N290)</f>
        <v>#VALUE!</v>
      </c>
      <c r="AK289" t="e">
        <f>AVERAGE(O$6:O290)</f>
        <v>#VALUE!</v>
      </c>
      <c r="AL289" t="e">
        <f>AVERAGE(P$6:P290)</f>
        <v>#VALUE!</v>
      </c>
      <c r="AM289" t="e">
        <f>AVERAGE(Q$6:Q290)</f>
        <v>#VALUE!</v>
      </c>
      <c r="AN289" t="e">
        <f>AVERAGE(R$6:R290)</f>
        <v>#VALUE!</v>
      </c>
      <c r="AO289" t="e">
        <f>AVERAGE(S$6:S290)</f>
        <v>#VALUE!</v>
      </c>
      <c r="AP289" t="e">
        <f>AVERAGE(T$6:T290)</f>
        <v>#VALUE!</v>
      </c>
      <c r="AQ289" t="e">
        <f>AVERAGE(U$6:U290)</f>
        <v>#VALUE!</v>
      </c>
      <c r="AR289" t="e">
        <f>AVERAGE(V$6:V290)</f>
        <v>#VALUE!</v>
      </c>
      <c r="AT289" s="16">
        <f>STDEVP(B$6:B290)</f>
        <v>4.700243276416085</v>
      </c>
      <c r="AU289" s="16">
        <f>STDEVP(C$6:C290)</f>
        <v>5.919455275114272</v>
      </c>
      <c r="AV289" s="16">
        <f>STDEVP(D$6:D290)</f>
        <v>3.673860147599278</v>
      </c>
      <c r="AW289" s="16">
        <f>STDEVP(E$6:E290)</f>
        <v>3.721697339452545</v>
      </c>
      <c r="AX289" s="16">
        <f>STDEVP(F$6:F290)</f>
        <v>3.7721338174132635</v>
      </c>
      <c r="AY289" s="16">
        <f>STDEVP(G$6:G290)</f>
        <v>3.140705654761233</v>
      </c>
      <c r="AZ289" s="16">
        <f>STDEVP(H$6:H290)</f>
        <v>4.014722061199971</v>
      </c>
      <c r="BA289" s="16">
        <f>STDEVP(I$6:I290)</f>
        <v>0</v>
      </c>
      <c r="BB289" s="16">
        <f>STDEVP(J$6:J290)</f>
        <v>0</v>
      </c>
      <c r="BC289" s="16">
        <f>STDEVP(K$6:K290)</f>
        <v>27.91174897770027</v>
      </c>
      <c r="BE289" s="39">
        <f t="shared" si="79"/>
        <v>230</v>
      </c>
      <c r="BF289" s="39">
        <f t="shared" si="80"/>
        <v>9</v>
      </c>
      <c r="BG289" s="39">
        <f t="shared" si="81"/>
        <v>23</v>
      </c>
      <c r="BH289" s="39">
        <f t="shared" si="82"/>
        <v>10</v>
      </c>
      <c r="BI289" s="39">
        <f t="shared" si="83"/>
        <v>6</v>
      </c>
      <c r="BJ289" s="39">
        <f t="shared" si="84"/>
        <v>6</v>
      </c>
    </row>
    <row r="290" spans="2:62" ht="14.25">
      <c r="B290" s="3">
        <f>'原始数据表'!B290</f>
        <v>0</v>
      </c>
      <c r="C290" s="3">
        <f>'原始数据表'!C290</f>
        <v>0</v>
      </c>
      <c r="D290" s="3">
        <f>'原始数据表'!D290</f>
        <v>0</v>
      </c>
      <c r="E290" s="3">
        <f>'原始数据表'!E290</f>
        <v>0</v>
      </c>
      <c r="F290" s="3">
        <f>'原始数据表'!F290</f>
        <v>0</v>
      </c>
      <c r="G290" s="3">
        <f>'原始数据表'!G290</f>
        <v>0</v>
      </c>
      <c r="H290" s="3">
        <f>'原始数据表'!H290</f>
        <v>0</v>
      </c>
      <c r="I290" s="3">
        <f>'原始数据表'!I290</f>
        <v>0</v>
      </c>
      <c r="J290" s="3">
        <f>'原始数据表'!J290</f>
        <v>0</v>
      </c>
      <c r="K290" s="3">
        <f t="shared" si="68"/>
        <v>0</v>
      </c>
      <c r="L290">
        <v>285</v>
      </c>
      <c r="M290" t="e">
        <f ca="1" t="shared" si="69"/>
        <v>#VALUE!</v>
      </c>
      <c r="N290" t="e">
        <f ca="1" t="shared" si="70"/>
        <v>#VALUE!</v>
      </c>
      <c r="O290" t="e">
        <f ca="1" t="shared" si="71"/>
        <v>#VALUE!</v>
      </c>
      <c r="P290" t="e">
        <f ca="1" t="shared" si="72"/>
        <v>#VALUE!</v>
      </c>
      <c r="Q290" t="e">
        <f ca="1" t="shared" si="73"/>
        <v>#VALUE!</v>
      </c>
      <c r="R290" t="e">
        <f ca="1" t="shared" si="74"/>
        <v>#VALUE!</v>
      </c>
      <c r="S290" t="e">
        <f ca="1" t="shared" si="75"/>
        <v>#VALUE!</v>
      </c>
      <c r="T290" t="e">
        <f ca="1" t="shared" si="76"/>
        <v>#VALUE!</v>
      </c>
      <c r="U290" t="e">
        <f ca="1" t="shared" si="77"/>
        <v>#VALUE!</v>
      </c>
      <c r="V290" t="e">
        <f ca="1" t="shared" si="78"/>
        <v>#VALUE!</v>
      </c>
      <c r="X290">
        <f>AVERAGE(B$6:B291)</f>
        <v>2.2482517482517483</v>
      </c>
      <c r="Y290">
        <f>AVERAGE(C$6:C291)</f>
        <v>2.8496503496503496</v>
      </c>
      <c r="Z290">
        <f>AVERAGE(D$6:D291)</f>
        <v>1.7622377622377623</v>
      </c>
      <c r="AA290">
        <f>AVERAGE(E$6:E291)</f>
        <v>1.7132867132867133</v>
      </c>
      <c r="AB290">
        <f>AVERAGE(F$6:F291)</f>
        <v>1.7307692307692308</v>
      </c>
      <c r="AC290">
        <f>AVERAGE(G$6:G291)</f>
        <v>1.4965034965034965</v>
      </c>
      <c r="AD290">
        <f>AVERAGE(H$6:H291)</f>
        <v>1.8846153846153846</v>
      </c>
      <c r="AE290">
        <f>AVERAGE(I$6:I291)</f>
        <v>0</v>
      </c>
      <c r="AF290">
        <f>AVERAGE(J$6:J291)</f>
        <v>0</v>
      </c>
      <c r="AG290">
        <f>AVERAGE(K$6:K291)</f>
        <v>13.685314685314685</v>
      </c>
      <c r="AI290" t="e">
        <f>AVERAGE(M$6:M291)</f>
        <v>#VALUE!</v>
      </c>
      <c r="AJ290" t="e">
        <f>AVERAGE(N$6:N291)</f>
        <v>#VALUE!</v>
      </c>
      <c r="AK290" t="e">
        <f>AVERAGE(O$6:O291)</f>
        <v>#VALUE!</v>
      </c>
      <c r="AL290" t="e">
        <f>AVERAGE(P$6:P291)</f>
        <v>#VALUE!</v>
      </c>
      <c r="AM290" t="e">
        <f>AVERAGE(Q$6:Q291)</f>
        <v>#VALUE!</v>
      </c>
      <c r="AN290" t="e">
        <f>AVERAGE(R$6:R291)</f>
        <v>#VALUE!</v>
      </c>
      <c r="AO290" t="e">
        <f>AVERAGE(S$6:S291)</f>
        <v>#VALUE!</v>
      </c>
      <c r="AP290" t="e">
        <f>AVERAGE(T$6:T291)</f>
        <v>#VALUE!</v>
      </c>
      <c r="AQ290" t="e">
        <f>AVERAGE(U$6:U291)</f>
        <v>#VALUE!</v>
      </c>
      <c r="AR290" t="e">
        <f>AVERAGE(V$6:V291)</f>
        <v>#VALUE!</v>
      </c>
      <c r="AT290" s="16">
        <f>STDEVP(B$6:B291)</f>
        <v>4.693908463519026</v>
      </c>
      <c r="AU290" s="16">
        <f>STDEVP(C$6:C291)</f>
        <v>5.911507967614626</v>
      </c>
      <c r="AV290" s="16">
        <f>STDEVP(D$6:D291)</f>
        <v>3.6689169567839515</v>
      </c>
      <c r="AW290" s="16">
        <f>STDEVP(E$6:E291)</f>
        <v>3.7165710522371236</v>
      </c>
      <c r="AX290" s="16">
        <f>STDEVP(F$6:F291)</f>
        <v>3.7669287961331537</v>
      </c>
      <c r="AY290" s="16">
        <f>STDEVP(G$6:G291)</f>
        <v>3.136463033717421</v>
      </c>
      <c r="AZ290" s="16">
        <f>STDEVP(H$6:H291)</f>
        <v>4.009251673061337</v>
      </c>
      <c r="BA290" s="16">
        <f>STDEVP(I$6:I291)</f>
        <v>0</v>
      </c>
      <c r="BB290" s="16">
        <f>STDEVP(J$6:J291)</f>
        <v>0</v>
      </c>
      <c r="BC290" s="16">
        <f>STDEVP(K$6:K291)</f>
        <v>27.874699554445847</v>
      </c>
      <c r="BE290" s="39">
        <f t="shared" si="79"/>
        <v>231</v>
      </c>
      <c r="BF290" s="39">
        <f t="shared" si="80"/>
        <v>9</v>
      </c>
      <c r="BG290" s="39">
        <f t="shared" si="81"/>
        <v>23</v>
      </c>
      <c r="BH290" s="39">
        <f t="shared" si="82"/>
        <v>10</v>
      </c>
      <c r="BI290" s="39">
        <f t="shared" si="83"/>
        <v>6</v>
      </c>
      <c r="BJ290" s="39">
        <f t="shared" si="84"/>
        <v>6</v>
      </c>
    </row>
    <row r="291" spans="2:62" ht="14.25">
      <c r="B291" s="3">
        <f>'原始数据表'!B291</f>
        <v>0</v>
      </c>
      <c r="C291" s="3">
        <f>'原始数据表'!C291</f>
        <v>0</v>
      </c>
      <c r="D291" s="3">
        <f>'原始数据表'!D291</f>
        <v>0</v>
      </c>
      <c r="E291" s="3">
        <f>'原始数据表'!E291</f>
        <v>0</v>
      </c>
      <c r="F291" s="3">
        <f>'原始数据表'!F291</f>
        <v>0</v>
      </c>
      <c r="G291" s="3">
        <f>'原始数据表'!G291</f>
        <v>0</v>
      </c>
      <c r="H291" s="3">
        <f>'原始数据表'!H291</f>
        <v>0</v>
      </c>
      <c r="I291" s="3">
        <f>'原始数据表'!I291</f>
        <v>0</v>
      </c>
      <c r="J291" s="3">
        <f>'原始数据表'!J291</f>
        <v>0</v>
      </c>
      <c r="K291" s="3">
        <f t="shared" si="68"/>
        <v>0</v>
      </c>
      <c r="L291">
        <v>286</v>
      </c>
      <c r="M291" t="e">
        <f ca="1" t="shared" si="69"/>
        <v>#VALUE!</v>
      </c>
      <c r="N291" t="e">
        <f ca="1" t="shared" si="70"/>
        <v>#VALUE!</v>
      </c>
      <c r="O291" t="e">
        <f ca="1" t="shared" si="71"/>
        <v>#VALUE!</v>
      </c>
      <c r="P291" t="e">
        <f ca="1" t="shared" si="72"/>
        <v>#VALUE!</v>
      </c>
      <c r="Q291" t="e">
        <f ca="1" t="shared" si="73"/>
        <v>#VALUE!</v>
      </c>
      <c r="R291" t="e">
        <f ca="1" t="shared" si="74"/>
        <v>#VALUE!</v>
      </c>
      <c r="S291" t="e">
        <f ca="1" t="shared" si="75"/>
        <v>#VALUE!</v>
      </c>
      <c r="T291" t="e">
        <f ca="1" t="shared" si="76"/>
        <v>#VALUE!</v>
      </c>
      <c r="U291" t="e">
        <f ca="1" t="shared" si="77"/>
        <v>#VALUE!</v>
      </c>
      <c r="V291" t="e">
        <f ca="1" t="shared" si="78"/>
        <v>#VALUE!</v>
      </c>
      <c r="X291">
        <f>AVERAGE(B$6:B292)</f>
        <v>2.240418118466899</v>
      </c>
      <c r="Y291">
        <f>AVERAGE(C$6:C292)</f>
        <v>2.8397212543554007</v>
      </c>
      <c r="Z291">
        <f>AVERAGE(D$6:D292)</f>
        <v>1.7560975609756098</v>
      </c>
      <c r="AA291">
        <f>AVERAGE(E$6:E292)</f>
        <v>1.7073170731707317</v>
      </c>
      <c r="AB291">
        <f>AVERAGE(F$6:F292)</f>
        <v>1.7247386759581882</v>
      </c>
      <c r="AC291">
        <f>AVERAGE(G$6:G292)</f>
        <v>1.4912891986062717</v>
      </c>
      <c r="AD291">
        <f>AVERAGE(H$6:H292)</f>
        <v>1.8780487804878048</v>
      </c>
      <c r="AE291">
        <f>AVERAGE(I$6:I292)</f>
        <v>0</v>
      </c>
      <c r="AF291">
        <f>AVERAGE(J$6:J292)</f>
        <v>0</v>
      </c>
      <c r="AG291">
        <f>AVERAGE(K$6:K292)</f>
        <v>13.637630662020905</v>
      </c>
      <c r="AI291" t="e">
        <f>AVERAGE(M$6:M292)</f>
        <v>#VALUE!</v>
      </c>
      <c r="AJ291" t="e">
        <f>AVERAGE(N$6:N292)</f>
        <v>#VALUE!</v>
      </c>
      <c r="AK291" t="e">
        <f>AVERAGE(O$6:O292)</f>
        <v>#VALUE!</v>
      </c>
      <c r="AL291" t="e">
        <f>AVERAGE(P$6:P292)</f>
        <v>#VALUE!</v>
      </c>
      <c r="AM291" t="e">
        <f>AVERAGE(Q$6:Q292)</f>
        <v>#VALUE!</v>
      </c>
      <c r="AN291" t="e">
        <f>AVERAGE(R$6:R292)</f>
        <v>#VALUE!</v>
      </c>
      <c r="AO291" t="e">
        <f>AVERAGE(S$6:S292)</f>
        <v>#VALUE!</v>
      </c>
      <c r="AP291" t="e">
        <f>AVERAGE(T$6:T292)</f>
        <v>#VALUE!</v>
      </c>
      <c r="AQ291" t="e">
        <f>AVERAGE(U$6:U292)</f>
        <v>#VALUE!</v>
      </c>
      <c r="AR291" t="e">
        <f>AVERAGE(V$6:V292)</f>
        <v>#VALUE!</v>
      </c>
      <c r="AT291" s="16">
        <f>STDEVP(B$6:B292)</f>
        <v>4.687596187101685</v>
      </c>
      <c r="AU291" s="16">
        <f>STDEVP(C$6:C292)</f>
        <v>5.903588697070825</v>
      </c>
      <c r="AV291" s="16">
        <f>STDEVP(D$6:D292)</f>
        <v>3.6639912878893752</v>
      </c>
      <c r="AW291" s="16">
        <f>STDEVP(E$6:E292)</f>
        <v>3.711463846252985</v>
      </c>
      <c r="AX291" s="16">
        <f>STDEVP(F$6:F292)</f>
        <v>3.7617432182066444</v>
      </c>
      <c r="AY291" s="16">
        <f>STDEVP(G$6:G292)</f>
        <v>3.132235580491221</v>
      </c>
      <c r="AZ291" s="16">
        <f>STDEVP(H$6:H292)</f>
        <v>4.003801202271021</v>
      </c>
      <c r="BA291" s="16">
        <f>STDEVP(I$6:I292)</f>
        <v>0</v>
      </c>
      <c r="BB291" s="16">
        <f>STDEVP(J$6:J292)</f>
        <v>0</v>
      </c>
      <c r="BC291" s="16">
        <f>STDEVP(K$6:K292)</f>
        <v>27.83777755487316</v>
      </c>
      <c r="BE291" s="39">
        <f t="shared" si="79"/>
        <v>232</v>
      </c>
      <c r="BF291" s="39">
        <f t="shared" si="80"/>
        <v>9</v>
      </c>
      <c r="BG291" s="39">
        <f t="shared" si="81"/>
        <v>23</v>
      </c>
      <c r="BH291" s="39">
        <f t="shared" si="82"/>
        <v>10</v>
      </c>
      <c r="BI291" s="39">
        <f t="shared" si="83"/>
        <v>6</v>
      </c>
      <c r="BJ291" s="39">
        <f t="shared" si="84"/>
        <v>6</v>
      </c>
    </row>
    <row r="292" spans="2:62" ht="14.25">
      <c r="B292" s="3">
        <f>'原始数据表'!B292</f>
        <v>0</v>
      </c>
      <c r="C292" s="3">
        <f>'原始数据表'!C292</f>
        <v>0</v>
      </c>
      <c r="D292" s="3">
        <f>'原始数据表'!D292</f>
        <v>0</v>
      </c>
      <c r="E292" s="3">
        <f>'原始数据表'!E292</f>
        <v>0</v>
      </c>
      <c r="F292" s="3">
        <f>'原始数据表'!F292</f>
        <v>0</v>
      </c>
      <c r="G292" s="3">
        <f>'原始数据表'!G292</f>
        <v>0</v>
      </c>
      <c r="H292" s="3">
        <f>'原始数据表'!H292</f>
        <v>0</v>
      </c>
      <c r="I292" s="3">
        <f>'原始数据表'!I292</f>
        <v>0</v>
      </c>
      <c r="J292" s="3">
        <f>'原始数据表'!J292</f>
        <v>0</v>
      </c>
      <c r="K292" s="3">
        <f t="shared" si="68"/>
        <v>0</v>
      </c>
      <c r="L292">
        <v>287</v>
      </c>
      <c r="M292" t="e">
        <f ca="1" t="shared" si="69"/>
        <v>#VALUE!</v>
      </c>
      <c r="N292" t="e">
        <f ca="1" t="shared" si="70"/>
        <v>#VALUE!</v>
      </c>
      <c r="O292" t="e">
        <f ca="1" t="shared" si="71"/>
        <v>#VALUE!</v>
      </c>
      <c r="P292" t="e">
        <f ca="1" t="shared" si="72"/>
        <v>#VALUE!</v>
      </c>
      <c r="Q292" t="e">
        <f ca="1" t="shared" si="73"/>
        <v>#VALUE!</v>
      </c>
      <c r="R292" t="e">
        <f ca="1" t="shared" si="74"/>
        <v>#VALUE!</v>
      </c>
      <c r="S292" t="e">
        <f ca="1" t="shared" si="75"/>
        <v>#VALUE!</v>
      </c>
      <c r="T292" t="e">
        <f ca="1" t="shared" si="76"/>
        <v>#VALUE!</v>
      </c>
      <c r="U292" t="e">
        <f ca="1" t="shared" si="77"/>
        <v>#VALUE!</v>
      </c>
      <c r="V292" t="e">
        <f ca="1" t="shared" si="78"/>
        <v>#VALUE!</v>
      </c>
      <c r="X292">
        <f>AVERAGE(B$6:B293)</f>
        <v>2.232638888888889</v>
      </c>
      <c r="Y292">
        <f>AVERAGE(C$6:C293)</f>
        <v>2.829861111111111</v>
      </c>
      <c r="Z292">
        <f>AVERAGE(D$6:D293)</f>
        <v>1.75</v>
      </c>
      <c r="AA292">
        <f>AVERAGE(E$6:E293)</f>
        <v>1.7013888888888888</v>
      </c>
      <c r="AB292">
        <f>AVERAGE(F$6:F293)</f>
        <v>1.71875</v>
      </c>
      <c r="AC292">
        <f>AVERAGE(G$6:G293)</f>
        <v>1.4861111111111112</v>
      </c>
      <c r="AD292">
        <f>AVERAGE(H$6:H293)</f>
        <v>1.8715277777777777</v>
      </c>
      <c r="AE292">
        <f>AVERAGE(I$6:I293)</f>
        <v>0</v>
      </c>
      <c r="AF292">
        <f>AVERAGE(J$6:J293)</f>
        <v>0</v>
      </c>
      <c r="AG292">
        <f>AVERAGE(K$6:K293)</f>
        <v>13.590277777777779</v>
      </c>
      <c r="AI292" t="e">
        <f>AVERAGE(M$6:M293)</f>
        <v>#VALUE!</v>
      </c>
      <c r="AJ292" t="e">
        <f>AVERAGE(N$6:N293)</f>
        <v>#VALUE!</v>
      </c>
      <c r="AK292" t="e">
        <f>AVERAGE(O$6:O293)</f>
        <v>#VALUE!</v>
      </c>
      <c r="AL292" t="e">
        <f>AVERAGE(P$6:P293)</f>
        <v>#VALUE!</v>
      </c>
      <c r="AM292" t="e">
        <f>AVERAGE(Q$6:Q293)</f>
        <v>#VALUE!</v>
      </c>
      <c r="AN292" t="e">
        <f>AVERAGE(R$6:R293)</f>
        <v>#VALUE!</v>
      </c>
      <c r="AO292" t="e">
        <f>AVERAGE(S$6:S293)</f>
        <v>#VALUE!</v>
      </c>
      <c r="AP292" t="e">
        <f>AVERAGE(T$6:T293)</f>
        <v>#VALUE!</v>
      </c>
      <c r="AQ292" t="e">
        <f>AVERAGE(U$6:U293)</f>
        <v>#VALUE!</v>
      </c>
      <c r="AR292" t="e">
        <f>AVERAGE(V$6:V293)</f>
        <v>#VALUE!</v>
      </c>
      <c r="AT292" s="16">
        <f>STDEVP(B$6:B293)</f>
        <v>4.681306350515478</v>
      </c>
      <c r="AU292" s="16">
        <f>STDEVP(C$6:C293)</f>
        <v>5.895697346619151</v>
      </c>
      <c r="AV292" s="16">
        <f>STDEVP(D$6:D293)</f>
        <v>3.6590830666833583</v>
      </c>
      <c r="AW292" s="16">
        <f>STDEVP(E$6:E293)</f>
        <v>3.7063756276462154</v>
      </c>
      <c r="AX292" s="16">
        <f>STDEVP(F$6:F293)</f>
        <v>3.756576987061788</v>
      </c>
      <c r="AY292" s="16">
        <f>STDEVP(G$6:G293)</f>
        <v>3.128023228971878</v>
      </c>
      <c r="AZ292" s="16">
        <f>STDEVP(H$6:H293)</f>
        <v>3.998370556906839</v>
      </c>
      <c r="BA292" s="16">
        <f>STDEVP(I$6:I293)</f>
        <v>0</v>
      </c>
      <c r="BB292" s="16">
        <f>STDEVP(J$6:J293)</f>
        <v>0</v>
      </c>
      <c r="BC292" s="16">
        <f>STDEVP(K$6:K293)</f>
        <v>27.800982495239577</v>
      </c>
      <c r="BE292" s="39">
        <f t="shared" si="79"/>
        <v>233</v>
      </c>
      <c r="BF292" s="39">
        <f t="shared" si="80"/>
        <v>9</v>
      </c>
      <c r="BG292" s="39">
        <f t="shared" si="81"/>
        <v>23</v>
      </c>
      <c r="BH292" s="39">
        <f t="shared" si="82"/>
        <v>10</v>
      </c>
      <c r="BI292" s="39">
        <f t="shared" si="83"/>
        <v>6</v>
      </c>
      <c r="BJ292" s="39">
        <f t="shared" si="84"/>
        <v>6</v>
      </c>
    </row>
    <row r="293" spans="2:62" ht="14.25">
      <c r="B293" s="3">
        <f>'原始数据表'!B293</f>
        <v>0</v>
      </c>
      <c r="C293" s="3">
        <f>'原始数据表'!C293</f>
        <v>0</v>
      </c>
      <c r="D293" s="3">
        <f>'原始数据表'!D293</f>
        <v>0</v>
      </c>
      <c r="E293" s="3">
        <f>'原始数据表'!E293</f>
        <v>0</v>
      </c>
      <c r="F293" s="3">
        <f>'原始数据表'!F293</f>
        <v>0</v>
      </c>
      <c r="G293" s="3">
        <f>'原始数据表'!G293</f>
        <v>0</v>
      </c>
      <c r="H293" s="3">
        <f>'原始数据表'!H293</f>
        <v>0</v>
      </c>
      <c r="I293" s="3">
        <f>'原始数据表'!I293</f>
        <v>0</v>
      </c>
      <c r="J293" s="3">
        <f>'原始数据表'!J293</f>
        <v>0</v>
      </c>
      <c r="K293" s="3">
        <f t="shared" si="68"/>
        <v>0</v>
      </c>
      <c r="L293">
        <v>288</v>
      </c>
      <c r="M293" t="e">
        <f ca="1" t="shared" si="69"/>
        <v>#VALUE!</v>
      </c>
      <c r="N293" t="e">
        <f ca="1" t="shared" si="70"/>
        <v>#VALUE!</v>
      </c>
      <c r="O293" t="e">
        <f ca="1" t="shared" si="71"/>
        <v>#VALUE!</v>
      </c>
      <c r="P293" t="e">
        <f ca="1" t="shared" si="72"/>
        <v>#VALUE!</v>
      </c>
      <c r="Q293" t="e">
        <f ca="1" t="shared" si="73"/>
        <v>#VALUE!</v>
      </c>
      <c r="R293" t="e">
        <f ca="1" t="shared" si="74"/>
        <v>#VALUE!</v>
      </c>
      <c r="S293" t="e">
        <f ca="1" t="shared" si="75"/>
        <v>#VALUE!</v>
      </c>
      <c r="T293" t="e">
        <f ca="1" t="shared" si="76"/>
        <v>#VALUE!</v>
      </c>
      <c r="U293" t="e">
        <f ca="1" t="shared" si="77"/>
        <v>#VALUE!</v>
      </c>
      <c r="V293" t="e">
        <f ca="1" t="shared" si="78"/>
        <v>#VALUE!</v>
      </c>
      <c r="X293">
        <f>AVERAGE(B$6:B294)</f>
        <v>2.2249134948096887</v>
      </c>
      <c r="Y293">
        <f>AVERAGE(C$6:C294)</f>
        <v>2.820069204152249</v>
      </c>
      <c r="Z293">
        <f>AVERAGE(D$6:D294)</f>
        <v>1.7439446366782008</v>
      </c>
      <c r="AA293">
        <f>AVERAGE(E$6:E294)</f>
        <v>1.6955017301038062</v>
      </c>
      <c r="AB293">
        <f>AVERAGE(F$6:F294)</f>
        <v>1.71280276816609</v>
      </c>
      <c r="AC293">
        <f>AVERAGE(G$6:G294)</f>
        <v>1.480968858131488</v>
      </c>
      <c r="AD293">
        <f>AVERAGE(H$6:H294)</f>
        <v>1.8650519031141868</v>
      </c>
      <c r="AE293">
        <f>AVERAGE(I$6:I294)</f>
        <v>0</v>
      </c>
      <c r="AF293">
        <f>AVERAGE(J$6:J294)</f>
        <v>0</v>
      </c>
      <c r="AG293">
        <f>AVERAGE(K$6:K294)</f>
        <v>13.543252595155709</v>
      </c>
      <c r="AI293" t="e">
        <f>AVERAGE(M$6:M294)</f>
        <v>#VALUE!</v>
      </c>
      <c r="AJ293" t="e">
        <f>AVERAGE(N$6:N294)</f>
        <v>#VALUE!</v>
      </c>
      <c r="AK293" t="e">
        <f>AVERAGE(O$6:O294)</f>
        <v>#VALUE!</v>
      </c>
      <c r="AL293" t="e">
        <f>AVERAGE(P$6:P294)</f>
        <v>#VALUE!</v>
      </c>
      <c r="AM293" t="e">
        <f>AVERAGE(Q$6:Q294)</f>
        <v>#VALUE!</v>
      </c>
      <c r="AN293" t="e">
        <f>AVERAGE(R$6:R294)</f>
        <v>#VALUE!</v>
      </c>
      <c r="AO293" t="e">
        <f>AVERAGE(S$6:S294)</f>
        <v>#VALUE!</v>
      </c>
      <c r="AP293" t="e">
        <f>AVERAGE(T$6:T294)</f>
        <v>#VALUE!</v>
      </c>
      <c r="AQ293" t="e">
        <f>AVERAGE(U$6:U294)</f>
        <v>#VALUE!</v>
      </c>
      <c r="AR293" t="e">
        <f>AVERAGE(V$6:V294)</f>
        <v>#VALUE!</v>
      </c>
      <c r="AT293" s="16">
        <f>STDEVP(B$6:B294)</f>
        <v>4.675038856984631</v>
      </c>
      <c r="AU293" s="16">
        <f>STDEVP(C$6:C294)</f>
        <v>5.887833799150742</v>
      </c>
      <c r="AV293" s="16">
        <f>STDEVP(D$6:D294)</f>
        <v>3.6541922188113487</v>
      </c>
      <c r="AW293" s="16">
        <f>STDEVP(E$6:E294)</f>
        <v>3.701306302764312</v>
      </c>
      <c r="AX293" s="16">
        <f>STDEVP(F$6:F294)</f>
        <v>3.7514300063559087</v>
      </c>
      <c r="AY293" s="16">
        <f>STDEVP(G$6:G294)</f>
        <v>3.1238259129904025</v>
      </c>
      <c r="AZ293" s="16">
        <f>STDEVP(H$6:H294)</f>
        <v>3.992959645101597</v>
      </c>
      <c r="BA293" s="16">
        <f>STDEVP(I$6:I294)</f>
        <v>0</v>
      </c>
      <c r="BB293" s="16">
        <f>STDEVP(J$6:J294)</f>
        <v>0</v>
      </c>
      <c r="BC293" s="16">
        <f>STDEVP(K$6:K294)</f>
        <v>27.76431388946618</v>
      </c>
      <c r="BE293" s="39">
        <f t="shared" si="79"/>
        <v>234</v>
      </c>
      <c r="BF293" s="39">
        <f t="shared" si="80"/>
        <v>9</v>
      </c>
      <c r="BG293" s="39">
        <f t="shared" si="81"/>
        <v>23</v>
      </c>
      <c r="BH293" s="39">
        <f t="shared" si="82"/>
        <v>10</v>
      </c>
      <c r="BI293" s="39">
        <f t="shared" si="83"/>
        <v>6</v>
      </c>
      <c r="BJ293" s="39">
        <f t="shared" si="84"/>
        <v>6</v>
      </c>
    </row>
    <row r="294" spans="2:62" ht="14.25">
      <c r="B294" s="3">
        <f>'原始数据表'!B294</f>
        <v>0</v>
      </c>
      <c r="C294" s="3">
        <f>'原始数据表'!C294</f>
        <v>0</v>
      </c>
      <c r="D294" s="3">
        <f>'原始数据表'!D294</f>
        <v>0</v>
      </c>
      <c r="E294" s="3">
        <f>'原始数据表'!E294</f>
        <v>0</v>
      </c>
      <c r="F294" s="3">
        <f>'原始数据表'!F294</f>
        <v>0</v>
      </c>
      <c r="G294" s="3">
        <f>'原始数据表'!G294</f>
        <v>0</v>
      </c>
      <c r="H294" s="3">
        <f>'原始数据表'!H294</f>
        <v>0</v>
      </c>
      <c r="I294" s="3">
        <f>'原始数据表'!I294</f>
        <v>0</v>
      </c>
      <c r="J294" s="3">
        <f>'原始数据表'!J294</f>
        <v>0</v>
      </c>
      <c r="K294" s="3">
        <f t="shared" si="68"/>
        <v>0</v>
      </c>
      <c r="L294">
        <v>289</v>
      </c>
      <c r="M294" t="e">
        <f ca="1" t="shared" si="69"/>
        <v>#VALUE!</v>
      </c>
      <c r="N294" t="e">
        <f ca="1" t="shared" si="70"/>
        <v>#VALUE!</v>
      </c>
      <c r="O294" t="e">
        <f ca="1" t="shared" si="71"/>
        <v>#VALUE!</v>
      </c>
      <c r="P294" t="e">
        <f ca="1" t="shared" si="72"/>
        <v>#VALUE!</v>
      </c>
      <c r="Q294" t="e">
        <f ca="1" t="shared" si="73"/>
        <v>#VALUE!</v>
      </c>
      <c r="R294" t="e">
        <f ca="1" t="shared" si="74"/>
        <v>#VALUE!</v>
      </c>
      <c r="S294" t="e">
        <f ca="1" t="shared" si="75"/>
        <v>#VALUE!</v>
      </c>
      <c r="T294" t="e">
        <f ca="1" t="shared" si="76"/>
        <v>#VALUE!</v>
      </c>
      <c r="U294" t="e">
        <f ca="1" t="shared" si="77"/>
        <v>#VALUE!</v>
      </c>
      <c r="V294" t="e">
        <f ca="1" t="shared" si="78"/>
        <v>#VALUE!</v>
      </c>
      <c r="X294">
        <f>AVERAGE(B$6:B295)</f>
        <v>2.217241379310345</v>
      </c>
      <c r="Y294">
        <f>AVERAGE(C$6:C295)</f>
        <v>2.810344827586207</v>
      </c>
      <c r="Z294">
        <f>AVERAGE(D$6:D295)</f>
        <v>1.7379310344827585</v>
      </c>
      <c r="AA294">
        <f>AVERAGE(E$6:E295)</f>
        <v>1.6896551724137931</v>
      </c>
      <c r="AB294">
        <f>AVERAGE(F$6:F295)</f>
        <v>1.706896551724138</v>
      </c>
      <c r="AC294">
        <f>AVERAGE(G$6:G295)</f>
        <v>1.4758620689655173</v>
      </c>
      <c r="AD294">
        <f>AVERAGE(H$6:H295)</f>
        <v>1.8586206896551725</v>
      </c>
      <c r="AE294">
        <f>AVERAGE(I$6:I295)</f>
        <v>0</v>
      </c>
      <c r="AF294">
        <f>AVERAGE(J$6:J295)</f>
        <v>0</v>
      </c>
      <c r="AG294">
        <f>AVERAGE(K$6:K295)</f>
        <v>13.49655172413793</v>
      </c>
      <c r="AI294" t="e">
        <f>AVERAGE(M$6:M295)</f>
        <v>#VALUE!</v>
      </c>
      <c r="AJ294" t="e">
        <f>AVERAGE(N$6:N295)</f>
        <v>#VALUE!</v>
      </c>
      <c r="AK294" t="e">
        <f>AVERAGE(O$6:O295)</f>
        <v>#VALUE!</v>
      </c>
      <c r="AL294" t="e">
        <f>AVERAGE(P$6:P295)</f>
        <v>#VALUE!</v>
      </c>
      <c r="AM294" t="e">
        <f>AVERAGE(Q$6:Q295)</f>
        <v>#VALUE!</v>
      </c>
      <c r="AN294" t="e">
        <f>AVERAGE(R$6:R295)</f>
        <v>#VALUE!</v>
      </c>
      <c r="AO294" t="e">
        <f>AVERAGE(S$6:S295)</f>
        <v>#VALUE!</v>
      </c>
      <c r="AP294" t="e">
        <f>AVERAGE(T$6:T295)</f>
        <v>#VALUE!</v>
      </c>
      <c r="AQ294" t="e">
        <f>AVERAGE(U$6:U295)</f>
        <v>#VALUE!</v>
      </c>
      <c r="AR294" t="e">
        <f>AVERAGE(V$6:V295)</f>
        <v>#VALUE!</v>
      </c>
      <c r="AT294" s="16">
        <f>STDEVP(B$6:B295)</f>
        <v>4.6687936096300335</v>
      </c>
      <c r="AU294" s="16">
        <f>STDEVP(C$6:C295)</f>
        <v>5.879997937343422</v>
      </c>
      <c r="AV294" s="16">
        <f>STDEVP(D$6:D295)</f>
        <v>3.6493186698155653</v>
      </c>
      <c r="AW294" s="16">
        <f>STDEVP(E$6:E295)</f>
        <v>3.6962557781687213</v>
      </c>
      <c r="AX294" s="16">
        <f>STDEVP(F$6:F295)</f>
        <v>3.746302179987783</v>
      </c>
      <c r="AY294" s="16">
        <f>STDEVP(G$6:G295)</f>
        <v>3.1196435663349478</v>
      </c>
      <c r="AZ294" s="16">
        <f>STDEVP(H$6:H295)</f>
        <v>3.987568375060023</v>
      </c>
      <c r="BA294" s="16">
        <f>STDEVP(I$6:I295)</f>
        <v>0</v>
      </c>
      <c r="BB294" s="16">
        <f>STDEVP(J$6:J295)</f>
        <v>0</v>
      </c>
      <c r="BC294" s="16">
        <f>STDEVP(K$6:K295)</f>
        <v>27.727771249312866</v>
      </c>
      <c r="BE294" s="39">
        <f t="shared" si="79"/>
        <v>235</v>
      </c>
      <c r="BF294" s="39">
        <f t="shared" si="80"/>
        <v>9</v>
      </c>
      <c r="BG294" s="39">
        <f t="shared" si="81"/>
        <v>23</v>
      </c>
      <c r="BH294" s="39">
        <f t="shared" si="82"/>
        <v>10</v>
      </c>
      <c r="BI294" s="39">
        <f t="shared" si="83"/>
        <v>6</v>
      </c>
      <c r="BJ294" s="39">
        <f t="shared" si="84"/>
        <v>6</v>
      </c>
    </row>
    <row r="295" spans="2:62" ht="14.25">
      <c r="B295" s="3">
        <f>'原始数据表'!B295</f>
        <v>0</v>
      </c>
      <c r="C295" s="3">
        <f>'原始数据表'!C295</f>
        <v>0</v>
      </c>
      <c r="D295" s="3">
        <f>'原始数据表'!D295</f>
        <v>0</v>
      </c>
      <c r="E295" s="3">
        <f>'原始数据表'!E295</f>
        <v>0</v>
      </c>
      <c r="F295" s="3">
        <f>'原始数据表'!F295</f>
        <v>0</v>
      </c>
      <c r="G295" s="3">
        <f>'原始数据表'!G295</f>
        <v>0</v>
      </c>
      <c r="H295" s="3">
        <f>'原始数据表'!H295</f>
        <v>0</v>
      </c>
      <c r="I295" s="3">
        <f>'原始数据表'!I295</f>
        <v>0</v>
      </c>
      <c r="J295" s="3">
        <f>'原始数据表'!J295</f>
        <v>0</v>
      </c>
      <c r="K295" s="3">
        <f t="shared" si="68"/>
        <v>0</v>
      </c>
      <c r="L295">
        <v>290</v>
      </c>
      <c r="M295" t="e">
        <f ca="1" t="shared" si="69"/>
        <v>#VALUE!</v>
      </c>
      <c r="N295" t="e">
        <f ca="1" t="shared" si="70"/>
        <v>#VALUE!</v>
      </c>
      <c r="O295" t="e">
        <f ca="1" t="shared" si="71"/>
        <v>#VALUE!</v>
      </c>
      <c r="P295" t="e">
        <f ca="1" t="shared" si="72"/>
        <v>#VALUE!</v>
      </c>
      <c r="Q295" t="e">
        <f ca="1" t="shared" si="73"/>
        <v>#VALUE!</v>
      </c>
      <c r="R295" t="e">
        <f ca="1" t="shared" si="74"/>
        <v>#VALUE!</v>
      </c>
      <c r="S295" t="e">
        <f ca="1" t="shared" si="75"/>
        <v>#VALUE!</v>
      </c>
      <c r="T295" t="e">
        <f ca="1" t="shared" si="76"/>
        <v>#VALUE!</v>
      </c>
      <c r="U295" t="e">
        <f ca="1" t="shared" si="77"/>
        <v>#VALUE!</v>
      </c>
      <c r="V295" t="e">
        <f ca="1" t="shared" si="78"/>
        <v>#VALUE!</v>
      </c>
      <c r="X295">
        <f>AVERAGE(B$6:B296)</f>
        <v>2.209621993127148</v>
      </c>
      <c r="Y295">
        <f>AVERAGE(C$6:C296)</f>
        <v>2.8006872852233675</v>
      </c>
      <c r="Z295">
        <f>AVERAGE(D$6:D296)</f>
        <v>1.731958762886598</v>
      </c>
      <c r="AA295">
        <f>AVERAGE(E$6:E296)</f>
        <v>1.6838487972508591</v>
      </c>
      <c r="AB295">
        <f>AVERAGE(F$6:F296)</f>
        <v>1.7010309278350515</v>
      </c>
      <c r="AC295">
        <f>AVERAGE(G$6:G296)</f>
        <v>1.470790378006873</v>
      </c>
      <c r="AD295">
        <f>AVERAGE(H$6:H296)</f>
        <v>1.852233676975945</v>
      </c>
      <c r="AE295">
        <f>AVERAGE(I$6:I296)</f>
        <v>0</v>
      </c>
      <c r="AF295">
        <f>AVERAGE(J$6:J296)</f>
        <v>0</v>
      </c>
      <c r="AG295">
        <f>AVERAGE(K$6:K296)</f>
        <v>13.450171821305842</v>
      </c>
      <c r="AI295" t="e">
        <f>AVERAGE(M$6:M296)</f>
        <v>#VALUE!</v>
      </c>
      <c r="AJ295" t="e">
        <f>AVERAGE(N$6:N296)</f>
        <v>#VALUE!</v>
      </c>
      <c r="AK295" t="e">
        <f>AVERAGE(O$6:O296)</f>
        <v>#VALUE!</v>
      </c>
      <c r="AL295" t="e">
        <f>AVERAGE(P$6:P296)</f>
        <v>#VALUE!</v>
      </c>
      <c r="AM295" t="e">
        <f>AVERAGE(Q$6:Q296)</f>
        <v>#VALUE!</v>
      </c>
      <c r="AN295" t="e">
        <f>AVERAGE(R$6:R296)</f>
        <v>#VALUE!</v>
      </c>
      <c r="AO295" t="e">
        <f>AVERAGE(S$6:S296)</f>
        <v>#VALUE!</v>
      </c>
      <c r="AP295" t="e">
        <f>AVERAGE(T$6:T296)</f>
        <v>#VALUE!</v>
      </c>
      <c r="AQ295" t="e">
        <f>AVERAGE(U$6:U296)</f>
        <v>#VALUE!</v>
      </c>
      <c r="AR295" t="e">
        <f>AVERAGE(V$6:V296)</f>
        <v>#VALUE!</v>
      </c>
      <c r="AT295" s="16">
        <f>STDEVP(B$6:B296)</f>
        <v>4.662570511492193</v>
      </c>
      <c r="AU295" s="16">
        <f>STDEVP(C$6:C296)</f>
        <v>5.87218964369236</v>
      </c>
      <c r="AV295" s="16">
        <f>STDEVP(D$6:D296)</f>
        <v>3.6444623451534084</v>
      </c>
      <c r="AW295" s="16">
        <f>STDEVP(E$6:E296)</f>
        <v>3.6912239606468193</v>
      </c>
      <c r="AX295" s="16">
        <f>STDEVP(F$6:F296)</f>
        <v>3.7411934121092685</v>
      </c>
      <c r="AY295" s="16">
        <f>STDEVP(G$6:G296)</f>
        <v>3.115476122765594</v>
      </c>
      <c r="AZ295" s="16">
        <f>STDEVP(H$6:H296)</f>
        <v>3.9821966550750107</v>
      </c>
      <c r="BA295" s="16">
        <f>STDEVP(I$6:I296)</f>
        <v>0</v>
      </c>
      <c r="BB295" s="16">
        <f>STDEVP(J$6:J296)</f>
        <v>0</v>
      </c>
      <c r="BC295" s="16">
        <f>STDEVP(K$6:K296)</f>
        <v>27.69135408454721</v>
      </c>
      <c r="BE295" s="39">
        <f t="shared" si="79"/>
        <v>236</v>
      </c>
      <c r="BF295" s="39">
        <f t="shared" si="80"/>
        <v>9</v>
      </c>
      <c r="BG295" s="39">
        <f t="shared" si="81"/>
        <v>23</v>
      </c>
      <c r="BH295" s="39">
        <f t="shared" si="82"/>
        <v>10</v>
      </c>
      <c r="BI295" s="39">
        <f t="shared" si="83"/>
        <v>6</v>
      </c>
      <c r="BJ295" s="39">
        <f t="shared" si="84"/>
        <v>6</v>
      </c>
    </row>
    <row r="296" spans="2:62" ht="14.25">
      <c r="B296" s="3">
        <f>'原始数据表'!B296</f>
        <v>0</v>
      </c>
      <c r="C296" s="3">
        <f>'原始数据表'!C296</f>
        <v>0</v>
      </c>
      <c r="D296" s="3">
        <f>'原始数据表'!D296</f>
        <v>0</v>
      </c>
      <c r="E296" s="3">
        <f>'原始数据表'!E296</f>
        <v>0</v>
      </c>
      <c r="F296" s="3">
        <f>'原始数据表'!F296</f>
        <v>0</v>
      </c>
      <c r="G296" s="3">
        <f>'原始数据表'!G296</f>
        <v>0</v>
      </c>
      <c r="H296" s="3">
        <f>'原始数据表'!H296</f>
        <v>0</v>
      </c>
      <c r="I296" s="3">
        <f>'原始数据表'!I296</f>
        <v>0</v>
      </c>
      <c r="J296" s="3">
        <f>'原始数据表'!J296</f>
        <v>0</v>
      </c>
      <c r="K296" s="3">
        <f t="shared" si="68"/>
        <v>0</v>
      </c>
      <c r="L296">
        <v>291</v>
      </c>
      <c r="M296" t="e">
        <f ca="1" t="shared" si="69"/>
        <v>#VALUE!</v>
      </c>
      <c r="N296" t="e">
        <f ca="1" t="shared" si="70"/>
        <v>#VALUE!</v>
      </c>
      <c r="O296" t="e">
        <f ca="1" t="shared" si="71"/>
        <v>#VALUE!</v>
      </c>
      <c r="P296" t="e">
        <f ca="1" t="shared" si="72"/>
        <v>#VALUE!</v>
      </c>
      <c r="Q296" t="e">
        <f ca="1" t="shared" si="73"/>
        <v>#VALUE!</v>
      </c>
      <c r="R296" t="e">
        <f ca="1" t="shared" si="74"/>
        <v>#VALUE!</v>
      </c>
      <c r="S296" t="e">
        <f ca="1" t="shared" si="75"/>
        <v>#VALUE!</v>
      </c>
      <c r="T296" t="e">
        <f ca="1" t="shared" si="76"/>
        <v>#VALUE!</v>
      </c>
      <c r="U296" t="e">
        <f ca="1" t="shared" si="77"/>
        <v>#VALUE!</v>
      </c>
      <c r="V296" t="e">
        <f ca="1" t="shared" si="78"/>
        <v>#VALUE!</v>
      </c>
      <c r="X296">
        <f>AVERAGE(B$6:B297)</f>
        <v>2.202054794520548</v>
      </c>
      <c r="Y296">
        <f>AVERAGE(C$6:C297)</f>
        <v>2.791095890410959</v>
      </c>
      <c r="Z296">
        <f>AVERAGE(D$6:D297)</f>
        <v>1.726027397260274</v>
      </c>
      <c r="AA296">
        <f>AVERAGE(E$6:E297)</f>
        <v>1.678082191780822</v>
      </c>
      <c r="AB296">
        <f>AVERAGE(F$6:F297)</f>
        <v>1.6952054794520548</v>
      </c>
      <c r="AC296">
        <f>AVERAGE(G$6:G297)</f>
        <v>1.4657534246575343</v>
      </c>
      <c r="AD296">
        <f>AVERAGE(H$6:H297)</f>
        <v>1.845890410958904</v>
      </c>
      <c r="AE296">
        <f>AVERAGE(I$6:I297)</f>
        <v>0</v>
      </c>
      <c r="AF296">
        <f>AVERAGE(J$6:J297)</f>
        <v>0</v>
      </c>
      <c r="AG296">
        <f>AVERAGE(K$6:K297)</f>
        <v>13.404109589041095</v>
      </c>
      <c r="AI296" t="e">
        <f>AVERAGE(M$6:M297)</f>
        <v>#VALUE!</v>
      </c>
      <c r="AJ296" t="e">
        <f>AVERAGE(N$6:N297)</f>
        <v>#VALUE!</v>
      </c>
      <c r="AK296" t="e">
        <f>AVERAGE(O$6:O297)</f>
        <v>#VALUE!</v>
      </c>
      <c r="AL296" t="e">
        <f>AVERAGE(P$6:P297)</f>
        <v>#VALUE!</v>
      </c>
      <c r="AM296" t="e">
        <f>AVERAGE(Q$6:Q297)</f>
        <v>#VALUE!</v>
      </c>
      <c r="AN296" t="e">
        <f>AVERAGE(R$6:R297)</f>
        <v>#VALUE!</v>
      </c>
      <c r="AO296" t="e">
        <f>AVERAGE(S$6:S297)</f>
        <v>#VALUE!</v>
      </c>
      <c r="AP296" t="e">
        <f>AVERAGE(T$6:T297)</f>
        <v>#VALUE!</v>
      </c>
      <c r="AQ296" t="e">
        <f>AVERAGE(U$6:U297)</f>
        <v>#VALUE!</v>
      </c>
      <c r="AR296" t="e">
        <f>AVERAGE(V$6:V297)</f>
        <v>#VALUE!</v>
      </c>
      <c r="AT296" s="16">
        <f>STDEVP(B$6:B297)</f>
        <v>4.656369465553317</v>
      </c>
      <c r="AU296" s="16">
        <f>STDEVP(C$6:C297)</f>
        <v>5.864408800539585</v>
      </c>
      <c r="AV296" s="16">
        <f>STDEVP(D$6:D297)</f>
        <v>3.6396231702151804</v>
      </c>
      <c r="AW296" s="16">
        <f>STDEVP(E$6:E297)</f>
        <v>3.6862107572233533</v>
      </c>
      <c r="AX296" s="16">
        <f>STDEVP(F$6:F297)</f>
        <v>3.7361036071364038</v>
      </c>
      <c r="AY296" s="16">
        <f>STDEVP(G$6:G297)</f>
        <v>3.1113235160285697</v>
      </c>
      <c r="AZ296" s="16">
        <f>STDEVP(H$6:H297)</f>
        <v>3.976844393543202</v>
      </c>
      <c r="BA296" s="16">
        <f>STDEVP(I$6:I297)</f>
        <v>0</v>
      </c>
      <c r="BB296" s="16">
        <f>STDEVP(J$6:J297)</f>
        <v>0</v>
      </c>
      <c r="BC296" s="16">
        <f>STDEVP(K$6:K297)</f>
        <v>27.655061903107406</v>
      </c>
      <c r="BE296" s="39">
        <f t="shared" si="79"/>
        <v>237</v>
      </c>
      <c r="BF296" s="39">
        <f t="shared" si="80"/>
        <v>9</v>
      </c>
      <c r="BG296" s="39">
        <f t="shared" si="81"/>
        <v>23</v>
      </c>
      <c r="BH296" s="39">
        <f t="shared" si="82"/>
        <v>10</v>
      </c>
      <c r="BI296" s="39">
        <f t="shared" si="83"/>
        <v>6</v>
      </c>
      <c r="BJ296" s="39">
        <f t="shared" si="84"/>
        <v>6</v>
      </c>
    </row>
    <row r="297" spans="2:62" ht="14.25">
      <c r="B297" s="3">
        <f>'原始数据表'!B297</f>
        <v>0</v>
      </c>
      <c r="C297" s="3">
        <f>'原始数据表'!C297</f>
        <v>0</v>
      </c>
      <c r="D297" s="3">
        <f>'原始数据表'!D297</f>
        <v>0</v>
      </c>
      <c r="E297" s="3">
        <f>'原始数据表'!E297</f>
        <v>0</v>
      </c>
      <c r="F297" s="3">
        <f>'原始数据表'!F297</f>
        <v>0</v>
      </c>
      <c r="G297" s="3">
        <f>'原始数据表'!G297</f>
        <v>0</v>
      </c>
      <c r="H297" s="3">
        <f>'原始数据表'!H297</f>
        <v>0</v>
      </c>
      <c r="I297" s="3">
        <f>'原始数据表'!I297</f>
        <v>0</v>
      </c>
      <c r="J297" s="3">
        <f>'原始数据表'!J297</f>
        <v>0</v>
      </c>
      <c r="K297" s="3">
        <f t="shared" si="68"/>
        <v>0</v>
      </c>
      <c r="L297">
        <v>292</v>
      </c>
      <c r="M297" t="e">
        <f ca="1" t="shared" si="69"/>
        <v>#VALUE!</v>
      </c>
      <c r="N297" t="e">
        <f ca="1" t="shared" si="70"/>
        <v>#VALUE!</v>
      </c>
      <c r="O297" t="e">
        <f ca="1" t="shared" si="71"/>
        <v>#VALUE!</v>
      </c>
      <c r="P297" t="e">
        <f ca="1" t="shared" si="72"/>
        <v>#VALUE!</v>
      </c>
      <c r="Q297" t="e">
        <f ca="1" t="shared" si="73"/>
        <v>#VALUE!</v>
      </c>
      <c r="R297" t="e">
        <f ca="1" t="shared" si="74"/>
        <v>#VALUE!</v>
      </c>
      <c r="S297" t="e">
        <f ca="1" t="shared" si="75"/>
        <v>#VALUE!</v>
      </c>
      <c r="T297" t="e">
        <f ca="1" t="shared" si="76"/>
        <v>#VALUE!</v>
      </c>
      <c r="U297" t="e">
        <f ca="1" t="shared" si="77"/>
        <v>#VALUE!</v>
      </c>
      <c r="V297" t="e">
        <f ca="1" t="shared" si="78"/>
        <v>#VALUE!</v>
      </c>
      <c r="X297">
        <f>AVERAGE(B$6:B298)</f>
        <v>2.1945392491467577</v>
      </c>
      <c r="Y297">
        <f>AVERAGE(C$6:C298)</f>
        <v>2.781569965870307</v>
      </c>
      <c r="Z297">
        <f>AVERAGE(D$6:D298)</f>
        <v>1.7201365187713311</v>
      </c>
      <c r="AA297">
        <f>AVERAGE(E$6:E298)</f>
        <v>1.6723549488054608</v>
      </c>
      <c r="AB297">
        <f>AVERAGE(F$6:F298)</f>
        <v>1.689419795221843</v>
      </c>
      <c r="AC297">
        <f>AVERAGE(G$6:G298)</f>
        <v>1.4607508532423208</v>
      </c>
      <c r="AD297">
        <f>AVERAGE(H$6:H298)</f>
        <v>1.8395904436860069</v>
      </c>
      <c r="AE297">
        <f>AVERAGE(I$6:I298)</f>
        <v>0</v>
      </c>
      <c r="AF297">
        <f>AVERAGE(J$6:J298)</f>
        <v>0</v>
      </c>
      <c r="AG297">
        <f>AVERAGE(K$6:K298)</f>
        <v>13.358361774744028</v>
      </c>
      <c r="AI297" t="e">
        <f>AVERAGE(M$6:M298)</f>
        <v>#VALUE!</v>
      </c>
      <c r="AJ297" t="e">
        <f>AVERAGE(N$6:N298)</f>
        <v>#VALUE!</v>
      </c>
      <c r="AK297" t="e">
        <f>AVERAGE(O$6:O298)</f>
        <v>#VALUE!</v>
      </c>
      <c r="AL297" t="e">
        <f>AVERAGE(P$6:P298)</f>
        <v>#VALUE!</v>
      </c>
      <c r="AM297" t="e">
        <f>AVERAGE(Q$6:Q298)</f>
        <v>#VALUE!</v>
      </c>
      <c r="AN297" t="e">
        <f>AVERAGE(R$6:R298)</f>
        <v>#VALUE!</v>
      </c>
      <c r="AO297" t="e">
        <f>AVERAGE(S$6:S298)</f>
        <v>#VALUE!</v>
      </c>
      <c r="AP297" t="e">
        <f>AVERAGE(T$6:T298)</f>
        <v>#VALUE!</v>
      </c>
      <c r="AQ297" t="e">
        <f>AVERAGE(U$6:U298)</f>
        <v>#VALUE!</v>
      </c>
      <c r="AR297" t="e">
        <f>AVERAGE(V$6:V298)</f>
        <v>#VALUE!</v>
      </c>
      <c r="AT297" s="16">
        <f>STDEVP(B$6:B298)</f>
        <v>4.650190374758548</v>
      </c>
      <c r="AU297" s="16">
        <f>STDEVP(C$6:C298)</f>
        <v>5.856655290102388</v>
      </c>
      <c r="AV297" s="16">
        <f>STDEVP(D$6:D298)</f>
        <v>3.634801070341136</v>
      </c>
      <c r="AW297" s="16">
        <f>STDEVP(E$6:E298)</f>
        <v>3.681216075171367</v>
      </c>
      <c r="AX297" s="16">
        <f>STDEVP(F$6:F298)</f>
        <v>3.7310326697599874</v>
      </c>
      <c r="AY297" s="16">
        <f>STDEVP(G$6:G298)</f>
        <v>3.1071856798699193</v>
      </c>
      <c r="AZ297" s="16">
        <f>STDEVP(H$6:H298)</f>
        <v>3.971511498979934</v>
      </c>
      <c r="BA297" s="16">
        <f>STDEVP(I$6:I298)</f>
        <v>0</v>
      </c>
      <c r="BB297" s="16">
        <f>STDEVP(J$6:J298)</f>
        <v>0</v>
      </c>
      <c r="BC297" s="16">
        <f>STDEVP(K$6:K298)</f>
        <v>27.618894211259377</v>
      </c>
      <c r="BE297" s="39">
        <f t="shared" si="79"/>
        <v>238</v>
      </c>
      <c r="BF297" s="39">
        <f t="shared" si="80"/>
        <v>9</v>
      </c>
      <c r="BG297" s="39">
        <f t="shared" si="81"/>
        <v>23</v>
      </c>
      <c r="BH297" s="39">
        <f t="shared" si="82"/>
        <v>10</v>
      </c>
      <c r="BI297" s="39">
        <f t="shared" si="83"/>
        <v>6</v>
      </c>
      <c r="BJ297" s="39">
        <f t="shared" si="84"/>
        <v>6</v>
      </c>
    </row>
    <row r="298" spans="2:62" ht="14.25">
      <c r="B298" s="3">
        <f>'原始数据表'!B298</f>
        <v>0</v>
      </c>
      <c r="C298" s="3">
        <f>'原始数据表'!C298</f>
        <v>0</v>
      </c>
      <c r="D298" s="3">
        <f>'原始数据表'!D298</f>
        <v>0</v>
      </c>
      <c r="E298" s="3">
        <f>'原始数据表'!E298</f>
        <v>0</v>
      </c>
      <c r="F298" s="3">
        <f>'原始数据表'!F298</f>
        <v>0</v>
      </c>
      <c r="G298" s="3">
        <f>'原始数据表'!G298</f>
        <v>0</v>
      </c>
      <c r="H298" s="3">
        <f>'原始数据表'!H298</f>
        <v>0</v>
      </c>
      <c r="I298" s="3">
        <f>'原始数据表'!I298</f>
        <v>0</v>
      </c>
      <c r="J298" s="3">
        <f>'原始数据表'!J298</f>
        <v>0</v>
      </c>
      <c r="K298" s="3">
        <f t="shared" si="68"/>
        <v>0</v>
      </c>
      <c r="L298">
        <v>293</v>
      </c>
      <c r="M298" t="e">
        <f ca="1" t="shared" si="69"/>
        <v>#VALUE!</v>
      </c>
      <c r="N298" t="e">
        <f ca="1" t="shared" si="70"/>
        <v>#VALUE!</v>
      </c>
      <c r="O298" t="e">
        <f ca="1" t="shared" si="71"/>
        <v>#VALUE!</v>
      </c>
      <c r="P298" t="e">
        <f ca="1" t="shared" si="72"/>
        <v>#VALUE!</v>
      </c>
      <c r="Q298" t="e">
        <f ca="1" t="shared" si="73"/>
        <v>#VALUE!</v>
      </c>
      <c r="R298" t="e">
        <f ca="1" t="shared" si="74"/>
        <v>#VALUE!</v>
      </c>
      <c r="S298" t="e">
        <f ca="1" t="shared" si="75"/>
        <v>#VALUE!</v>
      </c>
      <c r="T298" t="e">
        <f ca="1" t="shared" si="76"/>
        <v>#VALUE!</v>
      </c>
      <c r="U298" t="e">
        <f ca="1" t="shared" si="77"/>
        <v>#VALUE!</v>
      </c>
      <c r="V298" t="e">
        <f ca="1" t="shared" si="78"/>
        <v>#VALUE!</v>
      </c>
      <c r="X298">
        <f>AVERAGE(B$6:B299)</f>
        <v>2.187074829931973</v>
      </c>
      <c r="Y298">
        <f>AVERAGE(C$6:C299)</f>
        <v>2.772108843537415</v>
      </c>
      <c r="Z298">
        <f>AVERAGE(D$6:D299)</f>
        <v>1.7142857142857142</v>
      </c>
      <c r="AA298">
        <f>AVERAGE(E$6:E299)</f>
        <v>1.6666666666666667</v>
      </c>
      <c r="AB298">
        <f>AVERAGE(F$6:F299)</f>
        <v>1.683673469387755</v>
      </c>
      <c r="AC298">
        <f>AVERAGE(G$6:G299)</f>
        <v>1.4557823129251701</v>
      </c>
      <c r="AD298">
        <f>AVERAGE(H$6:H299)</f>
        <v>1.8333333333333333</v>
      </c>
      <c r="AE298">
        <f>AVERAGE(I$6:I299)</f>
        <v>0</v>
      </c>
      <c r="AF298">
        <f>AVERAGE(J$6:J299)</f>
        <v>0</v>
      </c>
      <c r="AG298">
        <f>AVERAGE(K$6:K299)</f>
        <v>13.312925170068027</v>
      </c>
      <c r="AI298" t="e">
        <f>AVERAGE(M$6:M299)</f>
        <v>#VALUE!</v>
      </c>
      <c r="AJ298" t="e">
        <f>AVERAGE(N$6:N299)</f>
        <v>#VALUE!</v>
      </c>
      <c r="AK298" t="e">
        <f>AVERAGE(O$6:O299)</f>
        <v>#VALUE!</v>
      </c>
      <c r="AL298" t="e">
        <f>AVERAGE(P$6:P299)</f>
        <v>#VALUE!</v>
      </c>
      <c r="AM298" t="e">
        <f>AVERAGE(Q$6:Q299)</f>
        <v>#VALUE!</v>
      </c>
      <c r="AN298" t="e">
        <f>AVERAGE(R$6:R299)</f>
        <v>#VALUE!</v>
      </c>
      <c r="AO298" t="e">
        <f>AVERAGE(S$6:S299)</f>
        <v>#VALUE!</v>
      </c>
      <c r="AP298" t="e">
        <f>AVERAGE(T$6:T299)</f>
        <v>#VALUE!</v>
      </c>
      <c r="AQ298" t="e">
        <f>AVERAGE(U$6:U299)</f>
        <v>#VALUE!</v>
      </c>
      <c r="AR298" t="e">
        <f>AVERAGE(V$6:V299)</f>
        <v>#VALUE!</v>
      </c>
      <c r="AT298" s="16">
        <f>STDEVP(B$6:B299)</f>
        <v>4.644033142036397</v>
      </c>
      <c r="AU298" s="16">
        <f>STDEVP(C$6:C299)</f>
        <v>5.848928994500695</v>
      </c>
      <c r="AV298" s="16">
        <f>STDEVP(D$6:D299)</f>
        <v>3.6299959708378906</v>
      </c>
      <c r="AW298" s="16">
        <f>STDEVP(E$6:E299)</f>
        <v>3.6762398220226253</v>
      </c>
      <c r="AX298" s="16">
        <f>STDEVP(F$6:F299)</f>
        <v>3.725980504955673</v>
      </c>
      <c r="AY298" s="16">
        <f>STDEVP(G$6:G299)</f>
        <v>3.1030625480486425</v>
      </c>
      <c r="AZ298" s="16">
        <f>STDEVP(H$6:H299)</f>
        <v>3.9661978800335675</v>
      </c>
      <c r="BA298" s="16">
        <f>STDEVP(I$6:I299)</f>
        <v>0</v>
      </c>
      <c r="BB298" s="16">
        <f>STDEVP(J$6:J299)</f>
        <v>0</v>
      </c>
      <c r="BC298" s="16">
        <f>STDEVP(K$6:K299)</f>
        <v>27.582850513748358</v>
      </c>
      <c r="BE298" s="39">
        <f t="shared" si="79"/>
        <v>239</v>
      </c>
      <c r="BF298" s="39">
        <f t="shared" si="80"/>
        <v>9</v>
      </c>
      <c r="BG298" s="39">
        <f t="shared" si="81"/>
        <v>23</v>
      </c>
      <c r="BH298" s="39">
        <f t="shared" si="82"/>
        <v>10</v>
      </c>
      <c r="BI298" s="39">
        <f t="shared" si="83"/>
        <v>6</v>
      </c>
      <c r="BJ298" s="39">
        <f t="shared" si="84"/>
        <v>6</v>
      </c>
    </row>
    <row r="299" spans="2:62" ht="14.25">
      <c r="B299" s="3">
        <f>'原始数据表'!B299</f>
        <v>0</v>
      </c>
      <c r="C299" s="3">
        <f>'原始数据表'!C299</f>
        <v>0</v>
      </c>
      <c r="D299" s="3">
        <f>'原始数据表'!D299</f>
        <v>0</v>
      </c>
      <c r="E299" s="3">
        <f>'原始数据表'!E299</f>
        <v>0</v>
      </c>
      <c r="F299" s="3">
        <f>'原始数据表'!F299</f>
        <v>0</v>
      </c>
      <c r="G299" s="3">
        <f>'原始数据表'!G299</f>
        <v>0</v>
      </c>
      <c r="H299" s="3">
        <f>'原始数据表'!H299</f>
        <v>0</v>
      </c>
      <c r="I299" s="3">
        <f>'原始数据表'!I299</f>
        <v>0</v>
      </c>
      <c r="J299" s="3">
        <f>'原始数据表'!J299</f>
        <v>0</v>
      </c>
      <c r="K299" s="3">
        <f t="shared" si="68"/>
        <v>0</v>
      </c>
      <c r="L299">
        <v>294</v>
      </c>
      <c r="M299" t="e">
        <f ca="1" t="shared" si="69"/>
        <v>#VALUE!</v>
      </c>
      <c r="N299" t="e">
        <f ca="1" t="shared" si="70"/>
        <v>#VALUE!</v>
      </c>
      <c r="O299" t="e">
        <f ca="1" t="shared" si="71"/>
        <v>#VALUE!</v>
      </c>
      <c r="P299" t="e">
        <f ca="1" t="shared" si="72"/>
        <v>#VALUE!</v>
      </c>
      <c r="Q299" t="e">
        <f ca="1" t="shared" si="73"/>
        <v>#VALUE!</v>
      </c>
      <c r="R299" t="e">
        <f ca="1" t="shared" si="74"/>
        <v>#VALUE!</v>
      </c>
      <c r="S299" t="e">
        <f ca="1" t="shared" si="75"/>
        <v>#VALUE!</v>
      </c>
      <c r="T299" t="e">
        <f ca="1" t="shared" si="76"/>
        <v>#VALUE!</v>
      </c>
      <c r="U299" t="e">
        <f ca="1" t="shared" si="77"/>
        <v>#VALUE!</v>
      </c>
      <c r="V299" t="e">
        <f ca="1" t="shared" si="78"/>
        <v>#VALUE!</v>
      </c>
      <c r="X299">
        <f>AVERAGE(B$6:B300)</f>
        <v>2.1796610169491526</v>
      </c>
      <c r="Y299">
        <f>AVERAGE(C$6:C300)</f>
        <v>2.76271186440678</v>
      </c>
      <c r="Z299">
        <f>AVERAGE(D$6:D300)</f>
        <v>1.7084745762711864</v>
      </c>
      <c r="AA299">
        <f>AVERAGE(E$6:E300)</f>
        <v>1.6610169491525424</v>
      </c>
      <c r="AB299">
        <f>AVERAGE(F$6:F300)</f>
        <v>1.6779661016949152</v>
      </c>
      <c r="AC299">
        <f>AVERAGE(G$6:G300)</f>
        <v>1.4508474576271186</v>
      </c>
      <c r="AD299">
        <f>AVERAGE(H$6:H300)</f>
        <v>1.8271186440677967</v>
      </c>
      <c r="AE299">
        <f>AVERAGE(I$6:I300)</f>
        <v>0</v>
      </c>
      <c r="AF299">
        <f>AVERAGE(J$6:J300)</f>
        <v>0</v>
      </c>
      <c r="AG299">
        <f>AVERAGE(K$6:K300)</f>
        <v>13.267796610169492</v>
      </c>
      <c r="AI299" t="e">
        <f>AVERAGE(M$6:M300)</f>
        <v>#VALUE!</v>
      </c>
      <c r="AJ299" t="e">
        <f>AVERAGE(N$6:N300)</f>
        <v>#VALUE!</v>
      </c>
      <c r="AK299" t="e">
        <f>AVERAGE(O$6:O300)</f>
        <v>#VALUE!</v>
      </c>
      <c r="AL299" t="e">
        <f>AVERAGE(P$6:P300)</f>
        <v>#VALUE!</v>
      </c>
      <c r="AM299" t="e">
        <f>AVERAGE(Q$6:Q300)</f>
        <v>#VALUE!</v>
      </c>
      <c r="AN299" t="e">
        <f>AVERAGE(R$6:R300)</f>
        <v>#VALUE!</v>
      </c>
      <c r="AO299" t="e">
        <f>AVERAGE(S$6:S300)</f>
        <v>#VALUE!</v>
      </c>
      <c r="AP299" t="e">
        <f>AVERAGE(T$6:T300)</f>
        <v>#VALUE!</v>
      </c>
      <c r="AQ299" t="e">
        <f>AVERAGE(U$6:U300)</f>
        <v>#VALUE!</v>
      </c>
      <c r="AR299" t="e">
        <f>AVERAGE(V$6:V300)</f>
        <v>#VALUE!</v>
      </c>
      <c r="AT299" s="16">
        <f>STDEVP(B$6:B300)</f>
        <v>4.637897670318388</v>
      </c>
      <c r="AU299" s="16">
        <f>STDEVP(C$6:C300)</f>
        <v>5.841229795783365</v>
      </c>
      <c r="AV299" s="16">
        <f>STDEVP(D$6:D300)</f>
        <v>3.6252077969941987</v>
      </c>
      <c r="AW299" s="16">
        <f>STDEVP(E$6:E300)</f>
        <v>3.6712819055775605</v>
      </c>
      <c r="AX299" s="16">
        <f>STDEVP(F$6:F300)</f>
        <v>3.7209470179935793</v>
      </c>
      <c r="AY299" s="16">
        <f>STDEVP(G$6:G300)</f>
        <v>3.098954054349324</v>
      </c>
      <c r="AZ299" s="16">
        <f>STDEVP(H$6:H300)</f>
        <v>3.960903445499228</v>
      </c>
      <c r="BA299" s="16">
        <f>STDEVP(I$6:I300)</f>
        <v>0</v>
      </c>
      <c r="BB299" s="16">
        <f>STDEVP(J$6:J300)</f>
        <v>0</v>
      </c>
      <c r="BC299" s="16">
        <f>STDEVP(K$6:K300)</f>
        <v>27.546930313945044</v>
      </c>
      <c r="BE299" s="39">
        <f t="shared" si="79"/>
        <v>240</v>
      </c>
      <c r="BF299" s="39">
        <f t="shared" si="80"/>
        <v>9</v>
      </c>
      <c r="BG299" s="39">
        <f t="shared" si="81"/>
        <v>23</v>
      </c>
      <c r="BH299" s="39">
        <f t="shared" si="82"/>
        <v>10</v>
      </c>
      <c r="BI299" s="39">
        <f t="shared" si="83"/>
        <v>6</v>
      </c>
      <c r="BJ299" s="39">
        <f t="shared" si="84"/>
        <v>6</v>
      </c>
    </row>
    <row r="300" spans="2:62" ht="14.25">
      <c r="B300" s="3">
        <f>'原始数据表'!B300</f>
        <v>0</v>
      </c>
      <c r="C300" s="3">
        <f>'原始数据表'!C300</f>
        <v>0</v>
      </c>
      <c r="D300" s="3">
        <f>'原始数据表'!D300</f>
        <v>0</v>
      </c>
      <c r="E300" s="3">
        <f>'原始数据表'!E300</f>
        <v>0</v>
      </c>
      <c r="F300" s="3">
        <f>'原始数据表'!F300</f>
        <v>0</v>
      </c>
      <c r="G300" s="3">
        <f>'原始数据表'!G300</f>
        <v>0</v>
      </c>
      <c r="H300" s="3">
        <f>'原始数据表'!H300</f>
        <v>0</v>
      </c>
      <c r="I300" s="3">
        <f>'原始数据表'!I300</f>
        <v>0</v>
      </c>
      <c r="J300" s="3">
        <f>'原始数据表'!J300</f>
        <v>0</v>
      </c>
      <c r="K300" s="3">
        <f t="shared" si="68"/>
        <v>0</v>
      </c>
      <c r="L300">
        <v>295</v>
      </c>
      <c r="M300" t="e">
        <f ca="1" t="shared" si="69"/>
        <v>#VALUE!</v>
      </c>
      <c r="N300" t="e">
        <f ca="1" t="shared" si="70"/>
        <v>#VALUE!</v>
      </c>
      <c r="O300" t="e">
        <f ca="1" t="shared" si="71"/>
        <v>#VALUE!</v>
      </c>
      <c r="P300" t="e">
        <f ca="1" t="shared" si="72"/>
        <v>#VALUE!</v>
      </c>
      <c r="Q300" t="e">
        <f ca="1" t="shared" si="73"/>
        <v>#VALUE!</v>
      </c>
      <c r="R300" t="e">
        <f ca="1" t="shared" si="74"/>
        <v>#VALUE!</v>
      </c>
      <c r="S300" t="e">
        <f ca="1" t="shared" si="75"/>
        <v>#VALUE!</v>
      </c>
      <c r="T300" t="e">
        <f ca="1" t="shared" si="76"/>
        <v>#VALUE!</v>
      </c>
      <c r="U300" t="e">
        <f ca="1" t="shared" si="77"/>
        <v>#VALUE!</v>
      </c>
      <c r="V300" t="e">
        <f ca="1" t="shared" si="78"/>
        <v>#VALUE!</v>
      </c>
      <c r="X300">
        <f>AVERAGE(B$6:B301)</f>
        <v>2.1722972972972974</v>
      </c>
      <c r="Y300">
        <f>AVERAGE(C$6:C301)</f>
        <v>2.7533783783783785</v>
      </c>
      <c r="Z300">
        <f>AVERAGE(D$6:D301)</f>
        <v>1.7027027027027026</v>
      </c>
      <c r="AA300">
        <f>AVERAGE(E$6:E301)</f>
        <v>1.6554054054054055</v>
      </c>
      <c r="AB300">
        <f>AVERAGE(F$6:F301)</f>
        <v>1.6722972972972974</v>
      </c>
      <c r="AC300">
        <f>AVERAGE(G$6:G301)</f>
        <v>1.445945945945946</v>
      </c>
      <c r="AD300">
        <f>AVERAGE(H$6:H301)</f>
        <v>1.820945945945946</v>
      </c>
      <c r="AE300">
        <f>AVERAGE(I$6:I301)</f>
        <v>0</v>
      </c>
      <c r="AF300">
        <f>AVERAGE(J$6:J301)</f>
        <v>0</v>
      </c>
      <c r="AG300">
        <f>AVERAGE(K$6:K301)</f>
        <v>13.222972972972974</v>
      </c>
      <c r="AI300" t="e">
        <f>AVERAGE(M$6:M301)</f>
        <v>#VALUE!</v>
      </c>
      <c r="AJ300" t="e">
        <f>AVERAGE(N$6:N301)</f>
        <v>#VALUE!</v>
      </c>
      <c r="AK300" t="e">
        <f>AVERAGE(O$6:O301)</f>
        <v>#VALUE!</v>
      </c>
      <c r="AL300" t="e">
        <f>AVERAGE(P$6:P301)</f>
        <v>#VALUE!</v>
      </c>
      <c r="AM300" t="e">
        <f>AVERAGE(Q$6:Q301)</f>
        <v>#VALUE!</v>
      </c>
      <c r="AN300" t="e">
        <f>AVERAGE(R$6:R301)</f>
        <v>#VALUE!</v>
      </c>
      <c r="AO300" t="e">
        <f>AVERAGE(S$6:S301)</f>
        <v>#VALUE!</v>
      </c>
      <c r="AP300" t="e">
        <f>AVERAGE(T$6:T301)</f>
        <v>#VALUE!</v>
      </c>
      <c r="AQ300" t="e">
        <f>AVERAGE(U$6:U301)</f>
        <v>#VALUE!</v>
      </c>
      <c r="AR300" t="e">
        <f>AVERAGE(V$6:V301)</f>
        <v>#VALUE!</v>
      </c>
      <c r="AT300" s="16">
        <f>STDEVP(B$6:B301)</f>
        <v>4.631783862557941</v>
      </c>
      <c r="AU300" s="16">
        <f>STDEVP(C$6:C301)</f>
        <v>5.83355757595354</v>
      </c>
      <c r="AV300" s="16">
        <f>STDEVP(D$6:D301)</f>
        <v>3.620436474096137</v>
      </c>
      <c r="AW300" s="16">
        <f>STDEVP(E$6:E301)</f>
        <v>3.6663422339147496</v>
      </c>
      <c r="AX300" s="16">
        <f>STDEVP(F$6:F301)</f>
        <v>3.7159321144474484</v>
      </c>
      <c r="AY300" s="16">
        <f>STDEVP(G$6:G301)</f>
        <v>3.0948601325942664</v>
      </c>
      <c r="AZ300" s="16">
        <f>STDEVP(H$6:H301)</f>
        <v>3.9556281043319608</v>
      </c>
      <c r="BA300" s="16">
        <f>STDEVP(I$6:I301)</f>
        <v>0</v>
      </c>
      <c r="BB300" s="16">
        <f>STDEVP(J$6:J301)</f>
        <v>0</v>
      </c>
      <c r="BC300" s="16">
        <f>STDEVP(K$6:K301)</f>
        <v>27.51113311398652</v>
      </c>
      <c r="BE300" s="39">
        <f t="shared" si="79"/>
        <v>241</v>
      </c>
      <c r="BF300" s="39">
        <f t="shared" si="80"/>
        <v>9</v>
      </c>
      <c r="BG300" s="39">
        <f t="shared" si="81"/>
        <v>23</v>
      </c>
      <c r="BH300" s="39">
        <f t="shared" si="82"/>
        <v>10</v>
      </c>
      <c r="BI300" s="39">
        <f t="shared" si="83"/>
        <v>6</v>
      </c>
      <c r="BJ300" s="39">
        <f t="shared" si="84"/>
        <v>6</v>
      </c>
    </row>
    <row r="301" spans="2:62" ht="14.25">
      <c r="B301" s="3">
        <f>'原始数据表'!B301</f>
        <v>0</v>
      </c>
      <c r="C301" s="3">
        <f>'原始数据表'!C301</f>
        <v>0</v>
      </c>
      <c r="D301" s="3">
        <f>'原始数据表'!D301</f>
        <v>0</v>
      </c>
      <c r="E301" s="3">
        <f>'原始数据表'!E301</f>
        <v>0</v>
      </c>
      <c r="F301" s="3">
        <f>'原始数据表'!F301</f>
        <v>0</v>
      </c>
      <c r="G301" s="3">
        <f>'原始数据表'!G301</f>
        <v>0</v>
      </c>
      <c r="H301" s="3">
        <f>'原始数据表'!H301</f>
        <v>0</v>
      </c>
      <c r="I301" s="3">
        <f>'原始数据表'!I301</f>
        <v>0</v>
      </c>
      <c r="J301" s="3">
        <f>'原始数据表'!J301</f>
        <v>0</v>
      </c>
      <c r="K301" s="3">
        <f t="shared" si="68"/>
        <v>0</v>
      </c>
      <c r="L301">
        <v>296</v>
      </c>
      <c r="M301" t="e">
        <f ca="1" t="shared" si="69"/>
        <v>#VALUE!</v>
      </c>
      <c r="N301" t="e">
        <f ca="1" t="shared" si="70"/>
        <v>#VALUE!</v>
      </c>
      <c r="O301" t="e">
        <f ca="1" t="shared" si="71"/>
        <v>#VALUE!</v>
      </c>
      <c r="P301" t="e">
        <f ca="1" t="shared" si="72"/>
        <v>#VALUE!</v>
      </c>
      <c r="Q301" t="e">
        <f ca="1" t="shared" si="73"/>
        <v>#VALUE!</v>
      </c>
      <c r="R301" t="e">
        <f ca="1" t="shared" si="74"/>
        <v>#VALUE!</v>
      </c>
      <c r="S301" t="e">
        <f ca="1" t="shared" si="75"/>
        <v>#VALUE!</v>
      </c>
      <c r="T301" t="e">
        <f ca="1" t="shared" si="76"/>
        <v>#VALUE!</v>
      </c>
      <c r="U301" t="e">
        <f ca="1" t="shared" si="77"/>
        <v>#VALUE!</v>
      </c>
      <c r="V301" t="e">
        <f ca="1" t="shared" si="78"/>
        <v>#VALUE!</v>
      </c>
      <c r="X301">
        <f>AVERAGE(B$6:B302)</f>
        <v>2.164983164983165</v>
      </c>
      <c r="Y301">
        <f>AVERAGE(C$6:C302)</f>
        <v>2.744107744107744</v>
      </c>
      <c r="Z301">
        <f>AVERAGE(D$6:D302)</f>
        <v>1.696969696969697</v>
      </c>
      <c r="AA301">
        <f>AVERAGE(E$6:E302)</f>
        <v>1.6498316498316499</v>
      </c>
      <c r="AB301">
        <f>AVERAGE(F$6:F302)</f>
        <v>1.6666666666666667</v>
      </c>
      <c r="AC301">
        <f>AVERAGE(G$6:G302)</f>
        <v>1.4410774410774412</v>
      </c>
      <c r="AD301">
        <f>AVERAGE(H$6:H302)</f>
        <v>1.8148148148148149</v>
      </c>
      <c r="AE301">
        <f>AVERAGE(I$6:I302)</f>
        <v>0</v>
      </c>
      <c r="AF301">
        <f>AVERAGE(J$6:J302)</f>
        <v>0</v>
      </c>
      <c r="AG301">
        <f>AVERAGE(K$6:K302)</f>
        <v>13.178451178451178</v>
      </c>
      <c r="AI301" t="e">
        <f>AVERAGE(M$6:M302)</f>
        <v>#VALUE!</v>
      </c>
      <c r="AJ301" t="e">
        <f>AVERAGE(N$6:N302)</f>
        <v>#VALUE!</v>
      </c>
      <c r="AK301" t="e">
        <f>AVERAGE(O$6:O302)</f>
        <v>#VALUE!</v>
      </c>
      <c r="AL301" t="e">
        <f>AVERAGE(P$6:P302)</f>
        <v>#VALUE!</v>
      </c>
      <c r="AM301" t="e">
        <f>AVERAGE(Q$6:Q302)</f>
        <v>#VALUE!</v>
      </c>
      <c r="AN301" t="e">
        <f>AVERAGE(R$6:R302)</f>
        <v>#VALUE!</v>
      </c>
      <c r="AO301" t="e">
        <f>AVERAGE(S$6:S302)</f>
        <v>#VALUE!</v>
      </c>
      <c r="AP301" t="e">
        <f>AVERAGE(T$6:T302)</f>
        <v>#VALUE!</v>
      </c>
      <c r="AQ301" t="e">
        <f>AVERAGE(U$6:U302)</f>
        <v>#VALUE!</v>
      </c>
      <c r="AR301" t="e">
        <f>AVERAGE(V$6:V302)</f>
        <v>#VALUE!</v>
      </c>
      <c r="AT301" s="16">
        <f>STDEVP(B$6:B302)</f>
        <v>4.6256916217485315</v>
      </c>
      <c r="AU301" s="16">
        <f>STDEVP(C$6:C302)</f>
        <v>5.825912216993007</v>
      </c>
      <c r="AV301" s="16">
        <f>STDEVP(D$6:D302)</f>
        <v>3.6156819274417002</v>
      </c>
      <c r="AW301" s="16">
        <f>STDEVP(E$6:E302)</f>
        <v>3.6614207153999527</v>
      </c>
      <c r="AX301" s="16">
        <f>STDEVP(F$6:F302)</f>
        <v>3.710935700203356</v>
      </c>
      <c r="AY301" s="16">
        <f>STDEVP(G$6:G302)</f>
        <v>3.0907807166551504</v>
      </c>
      <c r="AZ301" s="16">
        <f>STDEVP(H$6:H302)</f>
        <v>3.9503717656593498</v>
      </c>
      <c r="BA301" s="16">
        <f>STDEVP(I$6:I302)</f>
        <v>0</v>
      </c>
      <c r="BB301" s="16">
        <f>STDEVP(J$6:J302)</f>
        <v>0</v>
      </c>
      <c r="BC301" s="16">
        <f>STDEVP(K$6:K302)</f>
        <v>27.475458414912193</v>
      </c>
      <c r="BE301" s="39">
        <f t="shared" si="79"/>
        <v>242</v>
      </c>
      <c r="BF301" s="39">
        <f t="shared" si="80"/>
        <v>9</v>
      </c>
      <c r="BG301" s="39">
        <f t="shared" si="81"/>
        <v>23</v>
      </c>
      <c r="BH301" s="39">
        <f t="shared" si="82"/>
        <v>10</v>
      </c>
      <c r="BI301" s="39">
        <f t="shared" si="83"/>
        <v>6</v>
      </c>
      <c r="BJ301" s="39">
        <f t="shared" si="84"/>
        <v>6</v>
      </c>
    </row>
    <row r="302" spans="2:62" ht="14.25">
      <c r="B302" s="3">
        <f>'原始数据表'!B302</f>
        <v>0</v>
      </c>
      <c r="C302" s="3">
        <f>'原始数据表'!C302</f>
        <v>0</v>
      </c>
      <c r="D302" s="3">
        <f>'原始数据表'!D302</f>
        <v>0</v>
      </c>
      <c r="E302" s="3">
        <f>'原始数据表'!E302</f>
        <v>0</v>
      </c>
      <c r="F302" s="3">
        <f>'原始数据表'!F302</f>
        <v>0</v>
      </c>
      <c r="G302" s="3">
        <f>'原始数据表'!G302</f>
        <v>0</v>
      </c>
      <c r="H302" s="3">
        <f>'原始数据表'!H302</f>
        <v>0</v>
      </c>
      <c r="I302" s="3">
        <f>'原始数据表'!I302</f>
        <v>0</v>
      </c>
      <c r="J302" s="3">
        <f>'原始数据表'!J302</f>
        <v>0</v>
      </c>
      <c r="K302" s="3">
        <f t="shared" si="68"/>
        <v>0</v>
      </c>
      <c r="L302">
        <v>297</v>
      </c>
      <c r="M302" t="e">
        <f ca="1" t="shared" si="69"/>
        <v>#VALUE!</v>
      </c>
      <c r="N302" t="e">
        <f ca="1" t="shared" si="70"/>
        <v>#VALUE!</v>
      </c>
      <c r="O302" t="e">
        <f ca="1" t="shared" si="71"/>
        <v>#VALUE!</v>
      </c>
      <c r="P302" t="e">
        <f ca="1" t="shared" si="72"/>
        <v>#VALUE!</v>
      </c>
      <c r="Q302" t="e">
        <f ca="1" t="shared" si="73"/>
        <v>#VALUE!</v>
      </c>
      <c r="R302" t="e">
        <f ca="1" t="shared" si="74"/>
        <v>#VALUE!</v>
      </c>
      <c r="S302" t="e">
        <f ca="1" t="shared" si="75"/>
        <v>#VALUE!</v>
      </c>
      <c r="T302" t="e">
        <f ca="1" t="shared" si="76"/>
        <v>#VALUE!</v>
      </c>
      <c r="U302" t="e">
        <f ca="1" t="shared" si="77"/>
        <v>#VALUE!</v>
      </c>
      <c r="V302" t="e">
        <f ca="1" t="shared" si="78"/>
        <v>#VALUE!</v>
      </c>
      <c r="X302">
        <f>AVERAGE(B$6:B303)</f>
        <v>2.1577181208053693</v>
      </c>
      <c r="Y302">
        <f>AVERAGE(C$6:C303)</f>
        <v>2.7348993288590604</v>
      </c>
      <c r="Z302">
        <f>AVERAGE(D$6:D303)</f>
        <v>1.691275167785235</v>
      </c>
      <c r="AA302">
        <f>AVERAGE(E$6:E303)</f>
        <v>1.6442953020134228</v>
      </c>
      <c r="AB302">
        <f>AVERAGE(F$6:F303)</f>
        <v>1.6610738255033557</v>
      </c>
      <c r="AC302">
        <f>AVERAGE(G$6:G303)</f>
        <v>1.436241610738255</v>
      </c>
      <c r="AD302">
        <f>AVERAGE(H$6:H303)</f>
        <v>1.808724832214765</v>
      </c>
      <c r="AE302">
        <f>AVERAGE(I$6:I303)</f>
        <v>0</v>
      </c>
      <c r="AF302">
        <f>AVERAGE(J$6:J303)</f>
        <v>0</v>
      </c>
      <c r="AG302">
        <f>AVERAGE(K$6:K303)</f>
        <v>13.134228187919463</v>
      </c>
      <c r="AI302" t="e">
        <f>AVERAGE(M$6:M303)</f>
        <v>#VALUE!</v>
      </c>
      <c r="AJ302" t="e">
        <f>AVERAGE(N$6:N303)</f>
        <v>#VALUE!</v>
      </c>
      <c r="AK302" t="e">
        <f>AVERAGE(O$6:O303)</f>
        <v>#VALUE!</v>
      </c>
      <c r="AL302" t="e">
        <f>AVERAGE(P$6:P303)</f>
        <v>#VALUE!</v>
      </c>
      <c r="AM302" t="e">
        <f>AVERAGE(Q$6:Q303)</f>
        <v>#VALUE!</v>
      </c>
      <c r="AN302" t="e">
        <f>AVERAGE(R$6:R303)</f>
        <v>#VALUE!</v>
      </c>
      <c r="AO302" t="e">
        <f>AVERAGE(S$6:S303)</f>
        <v>#VALUE!</v>
      </c>
      <c r="AP302" t="e">
        <f>AVERAGE(T$6:T303)</f>
        <v>#VALUE!</v>
      </c>
      <c r="AQ302" t="e">
        <f>AVERAGE(U$6:U303)</f>
        <v>#VALUE!</v>
      </c>
      <c r="AR302" t="e">
        <f>AVERAGE(V$6:V303)</f>
        <v>#VALUE!</v>
      </c>
      <c r="AT302" s="16">
        <f>STDEVP(B$6:B303)</f>
        <v>4.619620850941142</v>
      </c>
      <c r="AU302" s="16">
        <f>STDEVP(C$6:C303)</f>
        <v>5.818293600885653</v>
      </c>
      <c r="AV302" s="16">
        <f>STDEVP(D$6:D303)</f>
        <v>3.610944082354839</v>
      </c>
      <c r="AW302" s="16">
        <f>STDEVP(E$6:E303)</f>
        <v>3.656517258694712</v>
      </c>
      <c r="AX302" s="16">
        <f>STDEVP(F$6:F303)</f>
        <v>3.705957681468</v>
      </c>
      <c r="AY302" s="16">
        <f>STDEVP(G$6:G303)</f>
        <v>3.0867157404642267</v>
      </c>
      <c r="AZ302" s="16">
        <f>STDEVP(H$6:H303)</f>
        <v>3.9451343387935887</v>
      </c>
      <c r="BA302" s="16">
        <f>STDEVP(I$6:I303)</f>
        <v>0</v>
      </c>
      <c r="BB302" s="16">
        <f>STDEVP(J$6:J303)</f>
        <v>0</v>
      </c>
      <c r="BC302" s="16">
        <f>STDEVP(K$6:K303)</f>
        <v>27.4399057167948</v>
      </c>
      <c r="BE302" s="39">
        <f t="shared" si="79"/>
        <v>243</v>
      </c>
      <c r="BF302" s="39">
        <f t="shared" si="80"/>
        <v>9</v>
      </c>
      <c r="BG302" s="39">
        <f t="shared" si="81"/>
        <v>23</v>
      </c>
      <c r="BH302" s="39">
        <f t="shared" si="82"/>
        <v>10</v>
      </c>
      <c r="BI302" s="39">
        <f t="shared" si="83"/>
        <v>6</v>
      </c>
      <c r="BJ302" s="39">
        <f t="shared" si="84"/>
        <v>6</v>
      </c>
    </row>
    <row r="303" spans="2:62" ht="14.25">
      <c r="B303" s="3">
        <f>'原始数据表'!B303</f>
        <v>0</v>
      </c>
      <c r="C303" s="3">
        <f>'原始数据表'!C303</f>
        <v>0</v>
      </c>
      <c r="D303" s="3">
        <f>'原始数据表'!D303</f>
        <v>0</v>
      </c>
      <c r="E303" s="3">
        <f>'原始数据表'!E303</f>
        <v>0</v>
      </c>
      <c r="F303" s="3">
        <f>'原始数据表'!F303</f>
        <v>0</v>
      </c>
      <c r="G303" s="3">
        <f>'原始数据表'!G303</f>
        <v>0</v>
      </c>
      <c r="H303" s="3">
        <f>'原始数据表'!H303</f>
        <v>0</v>
      </c>
      <c r="I303" s="3">
        <f>'原始数据表'!I303</f>
        <v>0</v>
      </c>
      <c r="J303" s="3">
        <f>'原始数据表'!J303</f>
        <v>0</v>
      </c>
      <c r="K303" s="3">
        <f t="shared" si="68"/>
        <v>0</v>
      </c>
      <c r="L303">
        <v>298</v>
      </c>
      <c r="M303" t="e">
        <f ca="1" t="shared" si="69"/>
        <v>#VALUE!</v>
      </c>
      <c r="N303" t="e">
        <f ca="1" t="shared" si="70"/>
        <v>#VALUE!</v>
      </c>
      <c r="O303" t="e">
        <f ca="1" t="shared" si="71"/>
        <v>#VALUE!</v>
      </c>
      <c r="P303" t="e">
        <f ca="1" t="shared" si="72"/>
        <v>#VALUE!</v>
      </c>
      <c r="Q303" t="e">
        <f ca="1" t="shared" si="73"/>
        <v>#VALUE!</v>
      </c>
      <c r="R303" t="e">
        <f ca="1" t="shared" si="74"/>
        <v>#VALUE!</v>
      </c>
      <c r="S303" t="e">
        <f ca="1" t="shared" si="75"/>
        <v>#VALUE!</v>
      </c>
      <c r="T303" t="e">
        <f ca="1" t="shared" si="76"/>
        <v>#VALUE!</v>
      </c>
      <c r="U303" t="e">
        <f ca="1" t="shared" si="77"/>
        <v>#VALUE!</v>
      </c>
      <c r="V303" t="e">
        <f ca="1" t="shared" si="78"/>
        <v>#VALUE!</v>
      </c>
      <c r="X303">
        <f>AVERAGE(B$6:B304)</f>
        <v>2.150501672240803</v>
      </c>
      <c r="Y303">
        <f>AVERAGE(C$6:C304)</f>
        <v>2.725752508361204</v>
      </c>
      <c r="Z303">
        <f>AVERAGE(D$6:D304)</f>
        <v>1.68561872909699</v>
      </c>
      <c r="AA303">
        <f>AVERAGE(E$6:E304)</f>
        <v>1.6387959866220736</v>
      </c>
      <c r="AB303">
        <f>AVERAGE(F$6:F304)</f>
        <v>1.6555183946488294</v>
      </c>
      <c r="AC303">
        <f>AVERAGE(G$6:G304)</f>
        <v>1.431438127090301</v>
      </c>
      <c r="AD303">
        <f>AVERAGE(H$6:H304)</f>
        <v>1.8026755852842808</v>
      </c>
      <c r="AE303">
        <f>AVERAGE(I$6:I304)</f>
        <v>0</v>
      </c>
      <c r="AF303">
        <f>AVERAGE(J$6:J304)</f>
        <v>0</v>
      </c>
      <c r="AG303">
        <f>AVERAGE(K$6:K304)</f>
        <v>13.090301003344482</v>
      </c>
      <c r="AI303" t="e">
        <f>AVERAGE(M$6:M304)</f>
        <v>#VALUE!</v>
      </c>
      <c r="AJ303" t="e">
        <f>AVERAGE(N$6:N304)</f>
        <v>#VALUE!</v>
      </c>
      <c r="AK303" t="e">
        <f>AVERAGE(O$6:O304)</f>
        <v>#VALUE!</v>
      </c>
      <c r="AL303" t="e">
        <f>AVERAGE(P$6:P304)</f>
        <v>#VALUE!</v>
      </c>
      <c r="AM303" t="e">
        <f>AVERAGE(Q$6:Q304)</f>
        <v>#VALUE!</v>
      </c>
      <c r="AN303" t="e">
        <f>AVERAGE(R$6:R304)</f>
        <v>#VALUE!</v>
      </c>
      <c r="AO303" t="e">
        <f>AVERAGE(S$6:S304)</f>
        <v>#VALUE!</v>
      </c>
      <c r="AP303" t="e">
        <f>AVERAGE(T$6:T304)</f>
        <v>#VALUE!</v>
      </c>
      <c r="AQ303" t="e">
        <f>AVERAGE(U$6:U304)</f>
        <v>#VALUE!</v>
      </c>
      <c r="AR303" t="e">
        <f>AVERAGE(V$6:V304)</f>
        <v>#VALUE!</v>
      </c>
      <c r="AT303" s="16">
        <f>STDEVP(B$6:B304)</f>
        <v>4.613571453261024</v>
      </c>
      <c r="AU303" s="16">
        <f>STDEVP(C$6:C304)</f>
        <v>5.810701609640007</v>
      </c>
      <c r="AV303" s="16">
        <f>STDEVP(D$6:D304)</f>
        <v>3.606222864198952</v>
      </c>
      <c r="AW303" s="16">
        <f>STDEVP(E$6:E304)</f>
        <v>3.651631772764539</v>
      </c>
      <c r="AX303" s="16">
        <f>STDEVP(F$6:F304)</f>
        <v>3.700997964776577</v>
      </c>
      <c r="AY303" s="16">
        <f>STDEVP(G$6:G304)</f>
        <v>3.082665138025075</v>
      </c>
      <c r="AZ303" s="16">
        <f>STDEVP(H$6:H304)</f>
        <v>3.939915733243047</v>
      </c>
      <c r="BA303" s="16">
        <f>STDEVP(I$6:I304)</f>
        <v>0</v>
      </c>
      <c r="BB303" s="16">
        <f>STDEVP(J$6:J304)</f>
        <v>0</v>
      </c>
      <c r="BC303" s="16">
        <f>STDEVP(K$6:K304)</f>
        <v>27.40447451886674</v>
      </c>
      <c r="BE303" s="39">
        <f t="shared" si="79"/>
        <v>244</v>
      </c>
      <c r="BF303" s="39">
        <f t="shared" si="80"/>
        <v>9</v>
      </c>
      <c r="BG303" s="39">
        <f t="shared" si="81"/>
        <v>23</v>
      </c>
      <c r="BH303" s="39">
        <f t="shared" si="82"/>
        <v>10</v>
      </c>
      <c r="BI303" s="39">
        <f t="shared" si="83"/>
        <v>6</v>
      </c>
      <c r="BJ303" s="39">
        <f t="shared" si="84"/>
        <v>6</v>
      </c>
    </row>
    <row r="304" spans="2:62" ht="14.25">
      <c r="B304" s="3">
        <f>'原始数据表'!B304</f>
        <v>0</v>
      </c>
      <c r="C304" s="3">
        <f>'原始数据表'!C304</f>
        <v>0</v>
      </c>
      <c r="D304" s="3">
        <f>'原始数据表'!D304</f>
        <v>0</v>
      </c>
      <c r="E304" s="3">
        <f>'原始数据表'!E304</f>
        <v>0</v>
      </c>
      <c r="F304" s="3">
        <f>'原始数据表'!F304</f>
        <v>0</v>
      </c>
      <c r="G304" s="3">
        <f>'原始数据表'!G304</f>
        <v>0</v>
      </c>
      <c r="H304" s="3">
        <f>'原始数据表'!H304</f>
        <v>0</v>
      </c>
      <c r="I304" s="3">
        <f>'原始数据表'!I304</f>
        <v>0</v>
      </c>
      <c r="J304" s="3">
        <f>'原始数据表'!J304</f>
        <v>0</v>
      </c>
      <c r="K304" s="3">
        <f t="shared" si="68"/>
        <v>0</v>
      </c>
      <c r="L304">
        <v>299</v>
      </c>
      <c r="M304" t="e">
        <f ca="1" t="shared" si="69"/>
        <v>#VALUE!</v>
      </c>
      <c r="N304" t="e">
        <f ca="1" t="shared" si="70"/>
        <v>#VALUE!</v>
      </c>
      <c r="O304" t="e">
        <f ca="1" t="shared" si="71"/>
        <v>#VALUE!</v>
      </c>
      <c r="P304" t="e">
        <f ca="1" t="shared" si="72"/>
        <v>#VALUE!</v>
      </c>
      <c r="Q304" t="e">
        <f ca="1" t="shared" si="73"/>
        <v>#VALUE!</v>
      </c>
      <c r="R304" t="e">
        <f ca="1" t="shared" si="74"/>
        <v>#VALUE!</v>
      </c>
      <c r="S304" t="e">
        <f ca="1" t="shared" si="75"/>
        <v>#VALUE!</v>
      </c>
      <c r="T304" t="e">
        <f ca="1" t="shared" si="76"/>
        <v>#VALUE!</v>
      </c>
      <c r="U304" t="e">
        <f ca="1" t="shared" si="77"/>
        <v>#VALUE!</v>
      </c>
      <c r="V304" t="e">
        <f ca="1" t="shared" si="78"/>
        <v>#VALUE!</v>
      </c>
      <c r="X304">
        <f>AVERAGE(B$6:B305)</f>
        <v>2.1433333333333335</v>
      </c>
      <c r="Y304">
        <f>AVERAGE(C$6:C305)</f>
        <v>2.716666666666667</v>
      </c>
      <c r="Z304">
        <f>AVERAGE(D$6:D305)</f>
        <v>1.68</v>
      </c>
      <c r="AA304">
        <f>AVERAGE(E$6:E305)</f>
        <v>1.6333333333333333</v>
      </c>
      <c r="AB304">
        <f>AVERAGE(F$6:F305)</f>
        <v>1.65</v>
      </c>
      <c r="AC304">
        <f>AVERAGE(G$6:G305)</f>
        <v>1.4266666666666667</v>
      </c>
      <c r="AD304">
        <f>AVERAGE(H$6:H305)</f>
        <v>1.7966666666666666</v>
      </c>
      <c r="AE304">
        <f>AVERAGE(I$6:I305)</f>
        <v>0</v>
      </c>
      <c r="AF304">
        <f>AVERAGE(J$6:J305)</f>
        <v>0</v>
      </c>
      <c r="AG304">
        <f>AVERAGE(K$6:K305)</f>
        <v>13.046666666666667</v>
      </c>
      <c r="AI304" t="e">
        <f>AVERAGE(M$6:M305)</f>
        <v>#VALUE!</v>
      </c>
      <c r="AJ304" t="e">
        <f>AVERAGE(N$6:N305)</f>
        <v>#VALUE!</v>
      </c>
      <c r="AK304" t="e">
        <f>AVERAGE(O$6:O305)</f>
        <v>#VALUE!</v>
      </c>
      <c r="AL304" t="e">
        <f>AVERAGE(P$6:P305)</f>
        <v>#VALUE!</v>
      </c>
      <c r="AM304" t="e">
        <f>AVERAGE(Q$6:Q305)</f>
        <v>#VALUE!</v>
      </c>
      <c r="AN304" t="e">
        <f>AVERAGE(R$6:R305)</f>
        <v>#VALUE!</v>
      </c>
      <c r="AO304" t="e">
        <f>AVERAGE(S$6:S305)</f>
        <v>#VALUE!</v>
      </c>
      <c r="AP304" t="e">
        <f>AVERAGE(T$6:T305)</f>
        <v>#VALUE!</v>
      </c>
      <c r="AQ304" t="e">
        <f>AVERAGE(U$6:U305)</f>
        <v>#VALUE!</v>
      </c>
      <c r="AR304" t="e">
        <f>AVERAGE(V$6:V305)</f>
        <v>#VALUE!</v>
      </c>
      <c r="AT304" s="16">
        <f>STDEVP(B$6:B305)</f>
        <v>4.607543331923809</v>
      </c>
      <c r="AU304" s="16">
        <f>STDEVP(C$6:C305)</f>
        <v>5.8031361253109415</v>
      </c>
      <c r="AV304" s="16">
        <f>STDEVP(D$6:D305)</f>
        <v>3.6015181983898588</v>
      </c>
      <c r="AW304" s="16">
        <f>STDEVP(E$6:E305)</f>
        <v>3.6467641668867055</v>
      </c>
      <c r="AX304" s="16">
        <f>STDEVP(F$6:F305)</f>
        <v>3.6960564570002625</v>
      </c>
      <c r="AY304" s="16">
        <f>STDEVP(G$6:G305)</f>
        <v>3.0786288434229214</v>
      </c>
      <c r="AZ304" s="16">
        <f>STDEVP(H$6:H305)</f>
        <v>3.9347158587233317</v>
      </c>
      <c r="BA304" s="16">
        <f>STDEVP(I$6:I305)</f>
        <v>0</v>
      </c>
      <c r="BB304" s="16">
        <f>STDEVP(J$6:J305)</f>
        <v>0</v>
      </c>
      <c r="BC304" s="16">
        <f>STDEVP(K$6:K305)</f>
        <v>27.369164319641833</v>
      </c>
      <c r="BE304" s="39">
        <f t="shared" si="79"/>
        <v>245</v>
      </c>
      <c r="BF304" s="39">
        <f t="shared" si="80"/>
        <v>9</v>
      </c>
      <c r="BG304" s="39">
        <f t="shared" si="81"/>
        <v>23</v>
      </c>
      <c r="BH304" s="39">
        <f t="shared" si="82"/>
        <v>10</v>
      </c>
      <c r="BI304" s="39">
        <f t="shared" si="83"/>
        <v>6</v>
      </c>
      <c r="BJ304" s="39">
        <f t="shared" si="84"/>
        <v>6</v>
      </c>
    </row>
    <row r="305" spans="2:62" ht="14.25">
      <c r="B305" s="3">
        <f>'原始数据表'!B305</f>
        <v>0</v>
      </c>
      <c r="C305" s="3">
        <f>'原始数据表'!C305</f>
        <v>0</v>
      </c>
      <c r="D305" s="3">
        <f>'原始数据表'!D305</f>
        <v>0</v>
      </c>
      <c r="E305" s="3">
        <f>'原始数据表'!E305</f>
        <v>0</v>
      </c>
      <c r="F305" s="3">
        <f>'原始数据表'!F305</f>
        <v>0</v>
      </c>
      <c r="G305" s="3">
        <f>'原始数据表'!G305</f>
        <v>0</v>
      </c>
      <c r="H305" s="3">
        <f>'原始数据表'!H305</f>
        <v>0</v>
      </c>
      <c r="I305" s="3">
        <f>'原始数据表'!I305</f>
        <v>0</v>
      </c>
      <c r="J305" s="3">
        <f>'原始数据表'!J305</f>
        <v>0</v>
      </c>
      <c r="K305" s="3">
        <f t="shared" si="68"/>
        <v>0</v>
      </c>
      <c r="L305">
        <v>300</v>
      </c>
      <c r="M305" t="e">
        <f ca="1" t="shared" si="69"/>
        <v>#VALUE!</v>
      </c>
      <c r="N305" t="e">
        <f ca="1" t="shared" si="70"/>
        <v>#VALUE!</v>
      </c>
      <c r="O305" t="e">
        <f ca="1" t="shared" si="71"/>
        <v>#VALUE!</v>
      </c>
      <c r="P305" t="e">
        <f ca="1" t="shared" si="72"/>
        <v>#VALUE!</v>
      </c>
      <c r="Q305" t="e">
        <f ca="1" t="shared" si="73"/>
        <v>#VALUE!</v>
      </c>
      <c r="R305" t="e">
        <f ca="1" t="shared" si="74"/>
        <v>#VALUE!</v>
      </c>
      <c r="S305" t="e">
        <f ca="1" t="shared" si="75"/>
        <v>#VALUE!</v>
      </c>
      <c r="T305" t="e">
        <f ca="1" t="shared" si="76"/>
        <v>#VALUE!</v>
      </c>
      <c r="U305" t="e">
        <f ca="1" t="shared" si="77"/>
        <v>#VALUE!</v>
      </c>
      <c r="V305" t="e">
        <f ca="1" t="shared" si="78"/>
        <v>#VALUE!</v>
      </c>
      <c r="X305">
        <f>AVERAGE(B$6:B306)</f>
        <v>2.1362126245847177</v>
      </c>
      <c r="Y305">
        <f>AVERAGE(C$6:C306)</f>
        <v>2.707641196013289</v>
      </c>
      <c r="Z305">
        <f>AVERAGE(D$6:D306)</f>
        <v>1.6744186046511629</v>
      </c>
      <c r="AA305">
        <f>AVERAGE(E$6:E306)</f>
        <v>1.627906976744186</v>
      </c>
      <c r="AB305">
        <f>AVERAGE(F$6:F306)</f>
        <v>1.6445182724252492</v>
      </c>
      <c r="AC305">
        <f>AVERAGE(G$6:G306)</f>
        <v>1.4219269102990033</v>
      </c>
      <c r="AD305">
        <f>AVERAGE(H$6:H306)</f>
        <v>1.7906976744186047</v>
      </c>
      <c r="AE305">
        <f>AVERAGE(I$6:I306)</f>
        <v>0</v>
      </c>
      <c r="AF305">
        <f>AVERAGE(J$6:J306)</f>
        <v>0</v>
      </c>
      <c r="AG305">
        <f>AVERAGE(K$6:K306)</f>
        <v>13.003322259136212</v>
      </c>
      <c r="AI305" t="e">
        <f>AVERAGE(M$6:M306)</f>
        <v>#VALUE!</v>
      </c>
      <c r="AJ305" t="e">
        <f>AVERAGE(N$6:N306)</f>
        <v>#VALUE!</v>
      </c>
      <c r="AK305" t="e">
        <f>AVERAGE(O$6:O306)</f>
        <v>#VALUE!</v>
      </c>
      <c r="AL305" t="e">
        <f>AVERAGE(P$6:P306)</f>
        <v>#VALUE!</v>
      </c>
      <c r="AM305" t="e">
        <f>AVERAGE(Q$6:Q306)</f>
        <v>#VALUE!</v>
      </c>
      <c r="AN305" t="e">
        <f>AVERAGE(R$6:R306)</f>
        <v>#VALUE!</v>
      </c>
      <c r="AO305" t="e">
        <f>AVERAGE(S$6:S306)</f>
        <v>#VALUE!</v>
      </c>
      <c r="AP305" t="e">
        <f>AVERAGE(T$6:T306)</f>
        <v>#VALUE!</v>
      </c>
      <c r="AQ305" t="e">
        <f>AVERAGE(U$6:U306)</f>
        <v>#VALUE!</v>
      </c>
      <c r="AR305" t="e">
        <f>AVERAGE(V$6:V306)</f>
        <v>#VALUE!</v>
      </c>
      <c r="AT305" s="16">
        <f>STDEVP(B$6:B306)</f>
        <v>4.6015363902509865</v>
      </c>
      <c r="AU305" s="16">
        <f>STDEVP(C$6:C306)</f>
        <v>5.795597030020516</v>
      </c>
      <c r="AV305" s="16">
        <f>STDEVP(D$6:D306)</f>
        <v>3.596830010408258</v>
      </c>
      <c r="AW305" s="16">
        <f>STDEVP(E$6:E306)</f>
        <v>3.641914350657642</v>
      </c>
      <c r="AX305" s="16">
        <f>STDEVP(F$6:F306)</f>
        <v>3.6911330653533105</v>
      </c>
      <c r="AY305" s="16">
        <f>STDEVP(G$6:G306)</f>
        <v>3.074606790834551</v>
      </c>
      <c r="AZ305" s="16">
        <f>STDEVP(H$6:H306)</f>
        <v>3.929534625167879</v>
      </c>
      <c r="BA305" s="16">
        <f>STDEVP(I$6:I306)</f>
        <v>0</v>
      </c>
      <c r="BB305" s="16">
        <f>STDEVP(J$6:J306)</f>
        <v>0</v>
      </c>
      <c r="BC305" s="16">
        <f>STDEVP(K$6:K306)</f>
        <v>27.33397461703269</v>
      </c>
      <c r="BE305" s="39">
        <f t="shared" si="79"/>
        <v>246</v>
      </c>
      <c r="BF305" s="39">
        <f t="shared" si="80"/>
        <v>9</v>
      </c>
      <c r="BG305" s="39">
        <f t="shared" si="81"/>
        <v>23</v>
      </c>
      <c r="BH305" s="39">
        <f t="shared" si="82"/>
        <v>10</v>
      </c>
      <c r="BI305" s="39">
        <f t="shared" si="83"/>
        <v>6</v>
      </c>
      <c r="BJ305" s="39">
        <f t="shared" si="84"/>
        <v>6</v>
      </c>
    </row>
    <row r="306" spans="2:62" ht="14.25">
      <c r="B306" s="3">
        <f>'原始数据表'!B306</f>
        <v>0</v>
      </c>
      <c r="C306" s="3">
        <f>'原始数据表'!C306</f>
        <v>0</v>
      </c>
      <c r="D306" s="3">
        <f>'原始数据表'!D306</f>
        <v>0</v>
      </c>
      <c r="E306" s="3">
        <f>'原始数据表'!E306</f>
        <v>0</v>
      </c>
      <c r="F306" s="3">
        <f>'原始数据表'!F306</f>
        <v>0</v>
      </c>
      <c r="G306" s="3">
        <f>'原始数据表'!G306</f>
        <v>0</v>
      </c>
      <c r="H306" s="3">
        <f>'原始数据表'!H306</f>
        <v>0</v>
      </c>
      <c r="I306" s="3">
        <f>'原始数据表'!I306</f>
        <v>0</v>
      </c>
      <c r="J306" s="3">
        <f>'原始数据表'!J306</f>
        <v>0</v>
      </c>
      <c r="K306" s="3">
        <f t="shared" si="68"/>
        <v>0</v>
      </c>
      <c r="L306">
        <v>301</v>
      </c>
      <c r="M306" t="e">
        <f ca="1" t="shared" si="69"/>
        <v>#VALUE!</v>
      </c>
      <c r="N306" t="e">
        <f ca="1" t="shared" si="70"/>
        <v>#VALUE!</v>
      </c>
      <c r="O306" t="e">
        <f ca="1" t="shared" si="71"/>
        <v>#VALUE!</v>
      </c>
      <c r="P306" t="e">
        <f ca="1" t="shared" si="72"/>
        <v>#VALUE!</v>
      </c>
      <c r="Q306" t="e">
        <f ca="1" t="shared" si="73"/>
        <v>#VALUE!</v>
      </c>
      <c r="R306" t="e">
        <f ca="1" t="shared" si="74"/>
        <v>#VALUE!</v>
      </c>
      <c r="S306" t="e">
        <f ca="1" t="shared" si="75"/>
        <v>#VALUE!</v>
      </c>
      <c r="T306" t="e">
        <f ca="1" t="shared" si="76"/>
        <v>#VALUE!</v>
      </c>
      <c r="U306" t="e">
        <f ca="1" t="shared" si="77"/>
        <v>#VALUE!</v>
      </c>
      <c r="V306" t="e">
        <f ca="1" t="shared" si="78"/>
        <v>#VALUE!</v>
      </c>
      <c r="X306">
        <f>AVERAGE(B$6:B307)</f>
        <v>2.1362126245847177</v>
      </c>
      <c r="Y306">
        <f>AVERAGE(C$6:C307)</f>
        <v>2.707641196013289</v>
      </c>
      <c r="Z306">
        <f>AVERAGE(D$6:D307)</f>
        <v>1.6744186046511629</v>
      </c>
      <c r="AA306">
        <f>AVERAGE(E$6:E307)</f>
        <v>1.627906976744186</v>
      </c>
      <c r="AB306">
        <f>AVERAGE(F$6:F307)</f>
        <v>1.6445182724252492</v>
      </c>
      <c r="AC306">
        <f>AVERAGE(G$6:G307)</f>
        <v>1.4219269102990033</v>
      </c>
      <c r="AD306">
        <f>AVERAGE(H$6:H307)</f>
        <v>1.7906976744186047</v>
      </c>
      <c r="AE306">
        <f>AVERAGE(I$6:I307)</f>
        <v>0</v>
      </c>
      <c r="AF306">
        <f>AVERAGE(J$6:J307)</f>
        <v>0</v>
      </c>
      <c r="AG306">
        <f>AVERAGE(K$6:K307)</f>
        <v>13.003322259136212</v>
      </c>
      <c r="AI306" t="e">
        <f>AVERAGE(M$6:M307)</f>
        <v>#VALUE!</v>
      </c>
      <c r="AJ306" t="e">
        <f>AVERAGE(N$6:N307)</f>
        <v>#VALUE!</v>
      </c>
      <c r="AK306" t="e">
        <f>AVERAGE(O$6:O307)</f>
        <v>#VALUE!</v>
      </c>
      <c r="AL306" t="e">
        <f>AVERAGE(P$6:P307)</f>
        <v>#VALUE!</v>
      </c>
      <c r="AM306" t="e">
        <f>AVERAGE(Q$6:Q307)</f>
        <v>#VALUE!</v>
      </c>
      <c r="AN306" t="e">
        <f>AVERAGE(R$6:R307)</f>
        <v>#VALUE!</v>
      </c>
      <c r="AO306" t="e">
        <f>AVERAGE(S$6:S307)</f>
        <v>#VALUE!</v>
      </c>
      <c r="AP306" t="e">
        <f>AVERAGE(T$6:T307)</f>
        <v>#VALUE!</v>
      </c>
      <c r="AQ306" t="e">
        <f>AVERAGE(U$6:U307)</f>
        <v>#VALUE!</v>
      </c>
      <c r="AR306" t="e">
        <f>AVERAGE(V$6:V307)</f>
        <v>#VALUE!</v>
      </c>
      <c r="AT306" s="16">
        <f>STDEVP(B$6:B307)</f>
        <v>4.6015363902509865</v>
      </c>
      <c r="AU306" s="16">
        <f>STDEVP(C$6:C307)</f>
        <v>5.795597030020516</v>
      </c>
      <c r="AV306" s="16">
        <f>STDEVP(D$6:D307)</f>
        <v>3.596830010408258</v>
      </c>
      <c r="AW306" s="16">
        <f>STDEVP(E$6:E307)</f>
        <v>3.641914350657642</v>
      </c>
      <c r="AX306" s="16">
        <f>STDEVP(F$6:F307)</f>
        <v>3.6911330653533105</v>
      </c>
      <c r="AY306" s="16">
        <f>STDEVP(G$6:G307)</f>
        <v>3.074606790834551</v>
      </c>
      <c r="AZ306" s="16">
        <f>STDEVP(H$6:H307)</f>
        <v>3.929534625167879</v>
      </c>
      <c r="BA306" s="16">
        <f>STDEVP(I$6:I307)</f>
        <v>0</v>
      </c>
      <c r="BB306" s="16">
        <f>STDEVP(J$6:J307)</f>
        <v>0</v>
      </c>
      <c r="BC306" s="16">
        <f>STDEVP(K$6:K307)</f>
        <v>27.33397461703269</v>
      </c>
      <c r="BE306" s="39">
        <f t="shared" si="79"/>
        <v>247</v>
      </c>
      <c r="BF306" s="39">
        <f t="shared" si="80"/>
        <v>9</v>
      </c>
      <c r="BG306" s="39">
        <f t="shared" si="81"/>
        <v>23</v>
      </c>
      <c r="BH306" s="39">
        <f t="shared" si="82"/>
        <v>10</v>
      </c>
      <c r="BI306" s="39">
        <f t="shared" si="83"/>
        <v>6</v>
      </c>
      <c r="BJ306" s="39">
        <f t="shared" si="84"/>
        <v>6</v>
      </c>
    </row>
  </sheetData>
  <mergeCells count="3">
    <mergeCell ref="A1:B1"/>
    <mergeCell ref="C1:E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showZeros="0" tabSelected="1" workbookViewId="0" topLeftCell="A1">
      <selection activeCell="A1" sqref="A1:K1"/>
    </sheetView>
  </sheetViews>
  <sheetFormatPr defaultColWidth="9.00390625" defaultRowHeight="14.25"/>
  <cols>
    <col min="1" max="1" width="9.625" style="0" customWidth="1"/>
    <col min="2" max="2" width="7.25390625" style="0" customWidth="1"/>
    <col min="3" max="8" width="7.125" style="0" customWidth="1"/>
    <col min="9" max="10" width="8.75390625" style="0" customWidth="1"/>
    <col min="11" max="11" width="7.125" style="0" customWidth="1"/>
    <col min="12" max="13" width="4.625" style="0" customWidth="1"/>
  </cols>
  <sheetData>
    <row r="1" spans="1:11" ht="51" customHeight="1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 thickBot="1">
      <c r="A2" s="7" t="s">
        <v>12</v>
      </c>
      <c r="B2" s="13" t="str">
        <f>'原始数据表'!C2</f>
        <v>AAA</v>
      </c>
      <c r="C2" s="94" t="s">
        <v>15</v>
      </c>
      <c r="D2" s="94"/>
      <c r="E2" s="95" t="str">
        <f>'原始数据表'!G2</f>
        <v>BBB</v>
      </c>
      <c r="F2" s="95"/>
      <c r="G2" s="7" t="s">
        <v>16</v>
      </c>
      <c r="H2" s="95" t="str">
        <f>'原始数据表'!C3</f>
        <v>CCC</v>
      </c>
      <c r="I2" s="95"/>
      <c r="J2" s="7" t="s">
        <v>17</v>
      </c>
      <c r="K2" s="3">
        <f>'免输入数据表'!C1</f>
        <v>60</v>
      </c>
    </row>
    <row r="3" spans="1:11" ht="14.25">
      <c r="A3" s="8" t="s">
        <v>18</v>
      </c>
      <c r="B3" s="11" t="s">
        <v>24</v>
      </c>
      <c r="C3" s="11" t="s">
        <v>25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26</v>
      </c>
      <c r="I3" s="11" t="s">
        <v>27</v>
      </c>
      <c r="J3" s="11" t="s">
        <v>28</v>
      </c>
      <c r="K3" s="12" t="s">
        <v>14</v>
      </c>
    </row>
    <row r="4" spans="1:11" ht="15" thickBot="1">
      <c r="A4" s="9" t="s">
        <v>13</v>
      </c>
      <c r="B4" s="4">
        <f>'原始数据表'!B4</f>
        <v>16</v>
      </c>
      <c r="C4" s="4">
        <f>'原始数据表'!C4</f>
        <v>22</v>
      </c>
      <c r="D4" s="4">
        <f>'原始数据表'!D4</f>
        <v>13</v>
      </c>
      <c r="E4" s="4">
        <f>'原始数据表'!E4</f>
        <v>12</v>
      </c>
      <c r="F4" s="4">
        <f>'原始数据表'!F4</f>
        <v>13</v>
      </c>
      <c r="G4" s="4">
        <f>'原始数据表'!G4</f>
        <v>12</v>
      </c>
      <c r="H4" s="4">
        <f>'原始数据表'!H4</f>
        <v>12</v>
      </c>
      <c r="I4" s="4">
        <f>'原始数据表'!I4</f>
        <v>0</v>
      </c>
      <c r="J4" s="4">
        <f>'原始数据表'!J4</f>
        <v>0</v>
      </c>
      <c r="K4" s="14">
        <f>SUM(B4:J4)</f>
        <v>100</v>
      </c>
    </row>
    <row r="5" spans="1:11" ht="14.25">
      <c r="A5" s="10" t="s">
        <v>19</v>
      </c>
      <c r="B5" s="2">
        <f>IF(B4&gt;0,'免输入数据表'!AI3,0)</f>
        <v>10.716666666666667</v>
      </c>
      <c r="C5" s="2">
        <f>IF(C4&gt;0,'免输入数据表'!AJ3,0)</f>
        <v>13.583333333333334</v>
      </c>
      <c r="D5" s="2">
        <f>IF(D4&gt;0,'免输入数据表'!AK3,0)</f>
        <v>8.4</v>
      </c>
      <c r="E5" s="2">
        <f>IF(E4&gt;0,'免输入数据表'!AL3,0)</f>
        <v>8.166666666666666</v>
      </c>
      <c r="F5" s="2">
        <f>IF(F4&gt;0,'免输入数据表'!AM3,0)</f>
        <v>8.25</v>
      </c>
      <c r="G5" s="2">
        <f>IF(G4&gt;0,'免输入数据表'!AN3,0)</f>
        <v>7.133333333333334</v>
      </c>
      <c r="H5" s="2">
        <f>IF(H4&gt;0,'免输入数据表'!AO3,0)</f>
        <v>8.983333333333333</v>
      </c>
      <c r="I5" s="2">
        <f>IF(I4&gt;0,'免输入数据表'!AP3,0)</f>
        <v>0</v>
      </c>
      <c r="J5" s="2">
        <f>IF(J4&gt;0,'免输入数据表'!AQ3,0)</f>
        <v>0</v>
      </c>
      <c r="K5" s="45">
        <f>SUM(B5:J5)</f>
        <v>65.23333333333333</v>
      </c>
    </row>
    <row r="6" spans="1:11" ht="14.25">
      <c r="A6" s="10" t="s">
        <v>20</v>
      </c>
      <c r="B6" s="16">
        <f>IF(B4&gt;0,'免输入数据表'!AT3,0)</f>
        <v>3.9859333419274128</v>
      </c>
      <c r="C6" s="16">
        <f>IF(C4&gt;0,'免输入数据表'!AU3,0)</f>
        <v>4.838482308060854</v>
      </c>
      <c r="D6" s="16">
        <f>IF(D4&gt;0,'免输入数据表'!AV3,0)</f>
        <v>3.067019909625854</v>
      </c>
      <c r="E6" s="16">
        <f>IF(E4&gt;0,'免输入数据表'!AW3,0)</f>
        <v>3.7415137337922295</v>
      </c>
      <c r="F6" s="16">
        <f>IF(F4&gt;0,'免输入数据表'!AX3,0)</f>
        <v>3.8372563655484657</v>
      </c>
      <c r="G6" s="16">
        <f>IF(G4&gt;0,'免输入数据表'!AY3,0)</f>
        <v>2.7190391460936696</v>
      </c>
      <c r="H6" s="16">
        <f>IF(H4&gt;0,'免输入数据表'!AZ3,0)</f>
        <v>3.73367628734079</v>
      </c>
      <c r="I6" s="16">
        <f>IF(I4&gt;0,'免输入数据表'!BA3,0)</f>
        <v>0</v>
      </c>
      <c r="J6" s="16">
        <f>IF(J4&gt;0,'免输入数据表'!BB3,0)</f>
        <v>0</v>
      </c>
      <c r="K6" s="46">
        <f>IF(K4&gt;0,'免输入数据表'!BC3,0)</f>
        <v>20.10152944826921</v>
      </c>
    </row>
    <row r="7" spans="1:11" ht="14.25">
      <c r="A7" s="10" t="s">
        <v>21</v>
      </c>
      <c r="B7" s="16">
        <f>IF(B4&gt;0,1-B5/B4,0)</f>
        <v>0.3302083333333333</v>
      </c>
      <c r="C7" s="16">
        <f aca="true" t="shared" si="0" ref="C7:K7">IF(C4&gt;0,1-C5/C4,0)</f>
        <v>0.38257575757575757</v>
      </c>
      <c r="D7" s="16">
        <f t="shared" si="0"/>
        <v>0.3538461538461538</v>
      </c>
      <c r="E7" s="16">
        <f t="shared" si="0"/>
        <v>0.31944444444444453</v>
      </c>
      <c r="F7" s="16">
        <f t="shared" si="0"/>
        <v>0.3653846153846154</v>
      </c>
      <c r="G7" s="16">
        <f t="shared" si="0"/>
        <v>0.40555555555555556</v>
      </c>
      <c r="H7" s="16">
        <f t="shared" si="0"/>
        <v>0.251388888888889</v>
      </c>
      <c r="I7" s="16">
        <f t="shared" si="0"/>
        <v>0</v>
      </c>
      <c r="J7" s="16">
        <f t="shared" si="0"/>
        <v>0</v>
      </c>
      <c r="K7" s="46">
        <f t="shared" si="0"/>
        <v>0.3476666666666667</v>
      </c>
    </row>
    <row r="8" spans="1:11" ht="14.25">
      <c r="A8" s="10" t="s">
        <v>22</v>
      </c>
      <c r="B8" s="16">
        <f>IF(B4&gt;0,('免输入数据表'!X$4-'免输入数据表'!AI$4)/B4,0)</f>
        <v>0.46484375</v>
      </c>
      <c r="C8" s="16">
        <f>IF(C4&gt;0,('免输入数据表'!Y$4-'免输入数据表'!AJ$4)/C4,0)</f>
        <v>0.39204545454545453</v>
      </c>
      <c r="D8" s="16">
        <f>IF(D4&gt;0,('免输入数据表'!Z$4-'免输入数据表'!AK$4)/D4,0)</f>
        <v>0.3605769230769231</v>
      </c>
      <c r="E8" s="16">
        <f>IF(E4&gt;0,('免输入数据表'!AA$4-'免输入数据表'!AL$4)/E4,0)</f>
        <v>0.5625</v>
      </c>
      <c r="F8" s="16">
        <f>IF(F4&gt;0,('免输入数据表'!AB$4-'免输入数据表'!AM$4)/F4,0)</f>
        <v>0.5336538461538461</v>
      </c>
      <c r="G8" s="16">
        <f>IF(G4&gt;0,('免输入数据表'!AC$4-'免输入数据表'!AN$4)/G4,0)</f>
        <v>0.359375</v>
      </c>
      <c r="H8" s="16">
        <f>IF(H4&gt;0,('免输入数据表'!AD$4-'免输入数据表'!AO$4)/H4,0)</f>
        <v>0.484375</v>
      </c>
      <c r="I8" s="16">
        <f>IF(I4&gt;0,('免输入数据表'!AE$4-'免输入数据表'!AP$4)/I4,0)</f>
        <v>0</v>
      </c>
      <c r="J8" s="16">
        <f>IF(J4&gt;0,('免输入数据表'!AF$4-'免输入数据表'!AQ$4)/J4,0)</f>
        <v>0</v>
      </c>
      <c r="K8" s="46">
        <f>IF(K4&gt;0,('免输入数据表'!AG$4-'免输入数据表'!AR$4)/K4,0)</f>
        <v>0.445625</v>
      </c>
    </row>
    <row r="9" spans="1:11" ht="16.5" thickBot="1">
      <c r="A9" s="9" t="s">
        <v>23</v>
      </c>
      <c r="B9" s="91">
        <f>(COUNTIF(B4:J4,"&gt;0")/(COUNTIF(B4:J4,"&gt;0")-1))*(1-(B6*B6+C6*C6+D6*D6+E6*E6+F6*F6+G6*G6+H6*H6+I6*I6+J6*J6)/(K6*K6))</f>
        <v>0.8815128639996452</v>
      </c>
      <c r="C9" s="92"/>
      <c r="D9" s="92"/>
      <c r="E9" s="92"/>
      <c r="F9" s="92"/>
      <c r="G9" s="92"/>
      <c r="H9" s="92"/>
      <c r="I9" s="92"/>
      <c r="J9" s="92"/>
      <c r="K9" s="93"/>
    </row>
    <row r="11" spans="1:3" ht="14.25">
      <c r="A11" s="61" t="s">
        <v>29</v>
      </c>
      <c r="B11" s="61"/>
      <c r="C11" s="3">
        <f>MAX('免输入数据表'!K6:K306)</f>
        <v>97</v>
      </c>
    </row>
    <row r="12" spans="1:3" ht="14.25">
      <c r="A12" s="61" t="s">
        <v>30</v>
      </c>
      <c r="B12" s="61"/>
      <c r="C12" s="3">
        <f>'免输入数据表'!V6</f>
        <v>17</v>
      </c>
    </row>
    <row r="13" spans="1:3" ht="15" thickBot="1">
      <c r="A13" s="61" t="s">
        <v>31</v>
      </c>
      <c r="B13" s="61"/>
      <c r="C13" s="3">
        <f>C11-C12</f>
        <v>80</v>
      </c>
    </row>
    <row r="14" spans="1:11" ht="14.25">
      <c r="A14" s="96" t="s">
        <v>32</v>
      </c>
      <c r="B14" s="96"/>
      <c r="C14" s="40">
        <f>(1-(C18+C19)/C24)*100%</f>
        <v>0.75</v>
      </c>
      <c r="H14" s="66" t="s">
        <v>21</v>
      </c>
      <c r="I14" s="47" t="s">
        <v>46</v>
      </c>
      <c r="J14" s="47" t="s">
        <v>52</v>
      </c>
      <c r="K14" s="48">
        <f>IF(K7&lt;0.2,"●","")</f>
      </c>
    </row>
    <row r="15" spans="8:11" ht="14.25">
      <c r="H15" s="67"/>
      <c r="I15" s="23" t="s">
        <v>47</v>
      </c>
      <c r="J15" s="23" t="s">
        <v>53</v>
      </c>
      <c r="K15" s="49" t="str">
        <f>IF(AND(K7&gt;=0.2,K7&lt;0.4),"●","")</f>
        <v>●</v>
      </c>
    </row>
    <row r="16" spans="1:11" ht="21" thickBot="1">
      <c r="A16" s="100" t="s">
        <v>33</v>
      </c>
      <c r="B16" s="100"/>
      <c r="C16" s="100"/>
      <c r="D16" s="100"/>
      <c r="E16" s="100"/>
      <c r="F16" s="100"/>
      <c r="H16" s="68"/>
      <c r="I16" s="23" t="s">
        <v>82</v>
      </c>
      <c r="J16" s="23" t="s">
        <v>54</v>
      </c>
      <c r="K16" s="49">
        <f>IF(K7&gt;=0.4,"●","")</f>
      </c>
    </row>
    <row r="17" spans="1:11" ht="15" thickBot="1">
      <c r="A17" s="97" t="s">
        <v>4</v>
      </c>
      <c r="B17" s="77"/>
      <c r="C17" s="75" t="s">
        <v>9</v>
      </c>
      <c r="D17" s="75"/>
      <c r="E17" s="75" t="s">
        <v>10</v>
      </c>
      <c r="F17" s="80"/>
      <c r="H17" s="50"/>
      <c r="I17" s="23"/>
      <c r="J17" s="23"/>
      <c r="K17" s="49"/>
    </row>
    <row r="18" spans="1:11" ht="14.25">
      <c r="A18" s="98" t="s">
        <v>35</v>
      </c>
      <c r="B18" s="99"/>
      <c r="C18" s="71">
        <f>'免输入数据表'!BE$3</f>
        <v>6</v>
      </c>
      <c r="D18" s="71"/>
      <c r="E18" s="72">
        <f aca="true" t="shared" si="1" ref="E18:E24">C18/$C$24</f>
        <v>0.1</v>
      </c>
      <c r="F18" s="73"/>
      <c r="H18" s="69" t="s">
        <v>22</v>
      </c>
      <c r="I18" s="23" t="s">
        <v>83</v>
      </c>
      <c r="J18" s="23" t="s">
        <v>55</v>
      </c>
      <c r="K18" s="49">
        <f>IF(K8&lt;=0.2,"●","")</f>
      </c>
    </row>
    <row r="19" spans="1:11" ht="15.75">
      <c r="A19" s="85" t="s">
        <v>34</v>
      </c>
      <c r="B19" s="86"/>
      <c r="C19" s="74">
        <f>'免输入数据表'!BF$3</f>
        <v>9</v>
      </c>
      <c r="D19" s="74"/>
      <c r="E19" s="81">
        <f t="shared" si="1"/>
        <v>0.15</v>
      </c>
      <c r="F19" s="82"/>
      <c r="H19" s="67"/>
      <c r="I19" s="23" t="s">
        <v>48</v>
      </c>
      <c r="J19" s="23" t="s">
        <v>56</v>
      </c>
      <c r="K19" s="49">
        <f>IF(AND(K8&gt;=0.2,K8&lt;0.4),"●","")</f>
      </c>
    </row>
    <row r="20" spans="1:11" ht="15.75">
      <c r="A20" s="85" t="s">
        <v>6</v>
      </c>
      <c r="B20" s="86"/>
      <c r="C20" s="74">
        <f>'免输入数据表'!BG$3</f>
        <v>23</v>
      </c>
      <c r="D20" s="74"/>
      <c r="E20" s="81">
        <f t="shared" si="1"/>
        <v>0.38333333333333336</v>
      </c>
      <c r="F20" s="82"/>
      <c r="H20" s="68"/>
      <c r="I20" s="23" t="s">
        <v>84</v>
      </c>
      <c r="J20" s="23" t="s">
        <v>57</v>
      </c>
      <c r="K20" s="49" t="str">
        <f>IF(K8&gt;=0.4,"●","")</f>
        <v>●</v>
      </c>
    </row>
    <row r="21" spans="1:11" ht="15.75">
      <c r="A21" s="85" t="s">
        <v>7</v>
      </c>
      <c r="B21" s="86"/>
      <c r="C21" s="74">
        <f>'免输入数据表'!BH$3</f>
        <v>10</v>
      </c>
      <c r="D21" s="74"/>
      <c r="E21" s="81">
        <f t="shared" si="1"/>
        <v>0.16666666666666666</v>
      </c>
      <c r="F21" s="82"/>
      <c r="H21" s="51"/>
      <c r="I21" s="23"/>
      <c r="J21" s="23"/>
      <c r="K21" s="49"/>
    </row>
    <row r="22" spans="1:11" ht="15.75">
      <c r="A22" s="85" t="s">
        <v>5</v>
      </c>
      <c r="B22" s="86"/>
      <c r="C22" s="74">
        <f>'免输入数据表'!BI$3</f>
        <v>6</v>
      </c>
      <c r="D22" s="74"/>
      <c r="E22" s="81">
        <f t="shared" si="1"/>
        <v>0.1</v>
      </c>
      <c r="F22" s="82"/>
      <c r="H22" s="69" t="s">
        <v>23</v>
      </c>
      <c r="I22" s="23" t="s">
        <v>49</v>
      </c>
      <c r="J22" s="23" t="s">
        <v>58</v>
      </c>
      <c r="K22" s="49">
        <f>IF(B9&lt;0.5,"●","")</f>
      </c>
    </row>
    <row r="23" spans="1:11" ht="16.5" thickBot="1">
      <c r="A23" s="87" t="s">
        <v>8</v>
      </c>
      <c r="B23" s="88"/>
      <c r="C23" s="89">
        <f>'免输入数据表'!BJ$3</f>
        <v>6</v>
      </c>
      <c r="D23" s="89"/>
      <c r="E23" s="83">
        <f t="shared" si="1"/>
        <v>0.1</v>
      </c>
      <c r="F23" s="84"/>
      <c r="H23" s="67"/>
      <c r="I23" s="23" t="s">
        <v>50</v>
      </c>
      <c r="J23" s="23" t="s">
        <v>56</v>
      </c>
      <c r="K23" s="49">
        <f>IF(AND(B9&gt;=0.5,B9&lt;0.8),"●","")</f>
      </c>
    </row>
    <row r="24" spans="1:11" ht="16.5" thickBot="1">
      <c r="A24" s="76" t="s">
        <v>11</v>
      </c>
      <c r="B24" s="77"/>
      <c r="C24" s="78">
        <f>SUM(C18:C23)</f>
        <v>60</v>
      </c>
      <c r="D24" s="77"/>
      <c r="E24" s="79">
        <f t="shared" si="1"/>
        <v>1</v>
      </c>
      <c r="F24" s="80"/>
      <c r="H24" s="70"/>
      <c r="I24" s="52" t="s">
        <v>51</v>
      </c>
      <c r="J24" s="52" t="s">
        <v>59</v>
      </c>
      <c r="K24" s="53" t="str">
        <f>IF(B9&gt;=0.8,"●","")</f>
        <v>●</v>
      </c>
    </row>
    <row r="54" spans="2:12" ht="14.25" customHeight="1"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2:12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12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2:12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12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2:12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12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12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2:12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12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12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2:12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2:12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2:12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</sheetData>
  <mergeCells count="37">
    <mergeCell ref="A12:B12"/>
    <mergeCell ref="A13:B13"/>
    <mergeCell ref="A14:B14"/>
    <mergeCell ref="A19:B19"/>
    <mergeCell ref="A17:B17"/>
    <mergeCell ref="A18:B18"/>
    <mergeCell ref="A16:F16"/>
    <mergeCell ref="E17:F17"/>
    <mergeCell ref="A1:K1"/>
    <mergeCell ref="B9:K9"/>
    <mergeCell ref="A11:B11"/>
    <mergeCell ref="C2:D2"/>
    <mergeCell ref="E2:F2"/>
    <mergeCell ref="H2:I2"/>
    <mergeCell ref="A20:B20"/>
    <mergeCell ref="A21:B21"/>
    <mergeCell ref="C22:D22"/>
    <mergeCell ref="C23:D23"/>
    <mergeCell ref="A24:B24"/>
    <mergeCell ref="C24:D24"/>
    <mergeCell ref="E24:F24"/>
    <mergeCell ref="E19:F19"/>
    <mergeCell ref="E20:F20"/>
    <mergeCell ref="E21:F21"/>
    <mergeCell ref="E22:F22"/>
    <mergeCell ref="E23:F23"/>
    <mergeCell ref="A22:B22"/>
    <mergeCell ref="A23:B23"/>
    <mergeCell ref="H14:H16"/>
    <mergeCell ref="H18:H20"/>
    <mergeCell ref="H22:H24"/>
    <mergeCell ref="C18:D18"/>
    <mergeCell ref="E18:F18"/>
    <mergeCell ref="C20:D20"/>
    <mergeCell ref="C21:D21"/>
    <mergeCell ref="C17:D17"/>
    <mergeCell ref="C19:D19"/>
  </mergeCells>
  <printOptions horizontalCentered="1"/>
  <pageMargins left="0.5118110236220472" right="0.7086614173228347" top="0.85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Osbert Cai</dc:creator>
  <cp:keywords/>
  <dc:description/>
  <cp:lastModifiedBy>野蛮王妃</cp:lastModifiedBy>
  <cp:lastPrinted>2008-06-23T09:44:19Z</cp:lastPrinted>
  <dcterms:created xsi:type="dcterms:W3CDTF">2001-03-25T03:16:11Z</dcterms:created>
  <dcterms:modified xsi:type="dcterms:W3CDTF">2014-09-16T08:51:12Z</dcterms:modified>
  <cp:category/>
  <cp:version/>
  <cp:contentType/>
  <cp:contentStatus/>
</cp:coreProperties>
</file>